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gm\Documents\Lønnsmatrise\"/>
    </mc:Choice>
  </mc:AlternateContent>
  <xr:revisionPtr revIDLastSave="0" documentId="8_{5BC960F7-4DF3-46DC-B95D-44C3CCD03430}" xr6:coauthVersionLast="47" xr6:coauthVersionMax="47" xr10:uidLastSave="{00000000-0000-0000-0000-000000000000}"/>
  <bookViews>
    <workbookView xWindow="-120" yWindow="-120" windowWidth="38640" windowHeight="21240" tabRatio="843" xr2:uid="{00000000-000D-0000-FFFF-FFFF00000000}"/>
  </bookViews>
  <sheets>
    <sheet name="1.1.2021" sheetId="4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49" l="1"/>
  <c r="H37" i="49" s="1"/>
  <c r="I39" i="49"/>
  <c r="K39" i="49" s="1"/>
  <c r="L39" i="49" s="1"/>
  <c r="J38" i="49"/>
  <c r="M38" i="49" s="1"/>
  <c r="J37" i="49"/>
  <c r="N37" i="49" s="1"/>
  <c r="I36" i="49"/>
  <c r="K36" i="49" s="1"/>
  <c r="L36" i="49" s="1"/>
  <c r="I35" i="49"/>
  <c r="K35" i="49" s="1"/>
  <c r="L35" i="49" s="1"/>
  <c r="J34" i="49"/>
  <c r="M34" i="49" s="1"/>
  <c r="J33" i="49"/>
  <c r="N33" i="49" s="1"/>
  <c r="F32" i="49"/>
  <c r="H32" i="49" s="1"/>
  <c r="I31" i="49"/>
  <c r="K31" i="49" s="1"/>
  <c r="L31" i="49" s="1"/>
  <c r="J30" i="49"/>
  <c r="M30" i="49" s="1"/>
  <c r="J27" i="49"/>
  <c r="M27" i="49" s="1"/>
  <c r="F25" i="49"/>
  <c r="H25" i="49" s="1"/>
  <c r="J24" i="49"/>
  <c r="M24" i="49" s="1"/>
  <c r="I23" i="49"/>
  <c r="K23" i="49" s="1"/>
  <c r="L23" i="49" s="1"/>
  <c r="I22" i="49"/>
  <c r="K22" i="49" s="1"/>
  <c r="L22" i="49" s="1"/>
  <c r="F21" i="49"/>
  <c r="G21" i="49" s="1"/>
  <c r="J20" i="49"/>
  <c r="N20" i="49" s="1"/>
  <c r="J14" i="49"/>
  <c r="M14" i="49" s="1"/>
  <c r="F11" i="49"/>
  <c r="H11" i="49" s="1"/>
  <c r="I10" i="49"/>
  <c r="K10" i="49" s="1"/>
  <c r="L10" i="49" s="1"/>
  <c r="J8" i="49"/>
  <c r="M8" i="49" s="1"/>
  <c r="F36" i="49"/>
  <c r="H36" i="49" s="1"/>
  <c r="F34" i="49"/>
  <c r="H34" i="49" s="1"/>
  <c r="I32" i="49"/>
  <c r="K32" i="49" s="1"/>
  <c r="L32" i="49" s="1"/>
  <c r="I27" i="49"/>
  <c r="K27" i="49" s="1"/>
  <c r="L27" i="49" s="1"/>
  <c r="F27" i="49"/>
  <c r="G27" i="49" s="1"/>
  <c r="I26" i="49"/>
  <c r="K26" i="49" s="1"/>
  <c r="L26" i="49" s="1"/>
  <c r="G26" i="49"/>
  <c r="J21" i="49"/>
  <c r="N21" i="49" s="1"/>
  <c r="J15" i="49"/>
  <c r="M15" i="49" s="1"/>
  <c r="F13" i="49"/>
  <c r="H13" i="49" s="1"/>
  <c r="J12" i="49"/>
  <c r="M12" i="49" s="1"/>
  <c r="F12" i="49"/>
  <c r="G12" i="49" s="1"/>
  <c r="F9" i="49"/>
  <c r="H9" i="49" s="1"/>
  <c r="F39" i="49"/>
  <c r="G39" i="49" s="1"/>
  <c r="F38" i="49"/>
  <c r="G38" i="49" s="1"/>
  <c r="J36" i="49"/>
  <c r="N36" i="49" s="1"/>
  <c r="J32" i="49"/>
  <c r="N32" i="49" s="1"/>
  <c r="J31" i="49"/>
  <c r="M31" i="49" s="1"/>
  <c r="F31" i="49"/>
  <c r="H31" i="49" s="1"/>
  <c r="J23" i="49"/>
  <c r="N23" i="49" s="1"/>
  <c r="F23" i="49"/>
  <c r="H23" i="49" s="1"/>
  <c r="I14" i="49"/>
  <c r="K14" i="49" s="1"/>
  <c r="L14" i="49" s="1"/>
  <c r="F14" i="49"/>
  <c r="H14" i="49" s="1"/>
  <c r="F10" i="49"/>
  <c r="G10" i="49" s="1"/>
  <c r="J10" i="49"/>
  <c r="M10" i="49" s="1"/>
  <c r="F8" i="49"/>
  <c r="H8" i="49" s="1"/>
  <c r="I8" i="49"/>
  <c r="K8" i="49" s="1"/>
  <c r="L8" i="49" s="1"/>
  <c r="I12" i="49"/>
  <c r="K12" i="49" s="1"/>
  <c r="L12" i="49" s="1"/>
  <c r="I21" i="49"/>
  <c r="K21" i="49" s="1"/>
  <c r="L21" i="49" s="1"/>
  <c r="I25" i="49"/>
  <c r="K25" i="49" s="1"/>
  <c r="L25" i="49" s="1"/>
  <c r="I34" i="49"/>
  <c r="K34" i="49" s="1"/>
  <c r="L34" i="49" s="1"/>
  <c r="I38" i="49"/>
  <c r="K38" i="49" s="1"/>
  <c r="L38" i="49" s="1"/>
  <c r="I9" i="49"/>
  <c r="K9" i="49" s="1"/>
  <c r="L9" i="49" s="1"/>
  <c r="I13" i="49"/>
  <c r="K13" i="49" s="1"/>
  <c r="L13" i="49" s="1"/>
  <c r="J9" i="49"/>
  <c r="M9" i="49" s="1"/>
  <c r="J13" i="49"/>
  <c r="M13" i="49" s="1"/>
  <c r="F15" i="49"/>
  <c r="H15" i="49" s="1"/>
  <c r="F24" i="49"/>
  <c r="H24" i="49" s="1"/>
  <c r="J26" i="49"/>
  <c r="M26" i="49" s="1"/>
  <c r="F33" i="49"/>
  <c r="G33" i="49" s="1"/>
  <c r="J35" i="49"/>
  <c r="N35" i="49" s="1"/>
  <c r="J39" i="49"/>
  <c r="N39" i="49" s="1"/>
  <c r="I15" i="49"/>
  <c r="K15" i="49" s="1"/>
  <c r="L15" i="49" s="1"/>
  <c r="I24" i="49"/>
  <c r="K24" i="49" s="1"/>
  <c r="L24" i="49" s="1"/>
  <c r="I33" i="49"/>
  <c r="K33" i="49" s="1"/>
  <c r="L33" i="49" s="1"/>
  <c r="I37" i="49"/>
  <c r="K37" i="49" s="1"/>
  <c r="L37" i="49" s="1"/>
  <c r="J22" i="49"/>
  <c r="N22" i="49" s="1"/>
  <c r="H26" i="49"/>
  <c r="I11" i="49"/>
  <c r="K11" i="49" s="1"/>
  <c r="L11" i="49" s="1"/>
  <c r="F22" i="49"/>
  <c r="G22" i="49" s="1"/>
  <c r="I20" i="49"/>
  <c r="K20" i="49" s="1"/>
  <c r="L20" i="49" s="1"/>
  <c r="F20" i="49"/>
  <c r="G20" i="49" s="1"/>
  <c r="I30" i="49"/>
  <c r="K30" i="49" s="1"/>
  <c r="L30" i="49" s="1"/>
  <c r="F35" i="49"/>
  <c r="H35" i="49" s="1"/>
  <c r="J25" i="49"/>
  <c r="M25" i="49" s="1"/>
  <c r="J11" i="49"/>
  <c r="N11" i="49" s="1"/>
  <c r="F30" i="49"/>
  <c r="H30" i="49" s="1"/>
  <c r="N34" i="49" l="1"/>
  <c r="H12" i="49"/>
  <c r="G11" i="49"/>
  <c r="M39" i="49"/>
  <c r="G9" i="49"/>
  <c r="N25" i="49"/>
  <c r="G14" i="49"/>
  <c r="M11" i="49"/>
  <c r="M21" i="49"/>
  <c r="G36" i="49"/>
  <c r="M37" i="49"/>
  <c r="N10" i="49"/>
  <c r="G30" i="49"/>
  <c r="M22" i="49"/>
  <c r="G15" i="49"/>
  <c r="M33" i="49"/>
  <c r="G32" i="49"/>
  <c r="M32" i="49"/>
  <c r="G31" i="49"/>
  <c r="N30" i="49"/>
  <c r="H27" i="49"/>
  <c r="N27" i="49"/>
  <c r="N26" i="49"/>
  <c r="G24" i="49"/>
  <c r="H20" i="49"/>
  <c r="G35" i="49"/>
  <c r="H21" i="49"/>
  <c r="H33" i="49"/>
  <c r="H10" i="49"/>
  <c r="H38" i="49"/>
  <c r="G25" i="49"/>
  <c r="N31" i="49"/>
  <c r="G23" i="49"/>
  <c r="M20" i="49"/>
  <c r="M36" i="49"/>
  <c r="N24" i="49"/>
  <c r="G34" i="49"/>
  <c r="N12" i="49"/>
  <c r="N15" i="49"/>
  <c r="N14" i="49"/>
  <c r="N13" i="49"/>
  <c r="N9" i="49"/>
  <c r="N8" i="49"/>
  <c r="G8" i="49"/>
  <c r="M35" i="49"/>
  <c r="M23" i="49"/>
  <c r="H22" i="49"/>
  <c r="G13" i="49"/>
  <c r="H39" i="49"/>
  <c r="N38" i="49"/>
  <c r="G37" i="49"/>
</calcChain>
</file>

<file path=xl/sharedStrings.xml><?xml version="1.0" encoding="utf-8"?>
<sst xmlns="http://schemas.openxmlformats.org/spreadsheetml/2006/main" count="87" uniqueCount="79">
  <si>
    <t>Overtid</t>
  </si>
  <si>
    <t>Ref. til</t>
  </si>
  <si>
    <t>Årslønn</t>
  </si>
  <si>
    <t>Månedslønn</t>
  </si>
  <si>
    <t>Justert</t>
  </si>
  <si>
    <t>Offshore Bonus</t>
  </si>
  <si>
    <t>Normaltime</t>
  </si>
  <si>
    <t>Offshore</t>
  </si>
  <si>
    <t>På land</t>
  </si>
  <si>
    <t>RegulativVivaldi</t>
  </si>
  <si>
    <t>NR/Nopef</t>
  </si>
  <si>
    <t>Ny matrise</t>
  </si>
  <si>
    <t>m/ferie</t>
  </si>
  <si>
    <t>mnd.lønn</t>
  </si>
  <si>
    <t>offshore</t>
  </si>
  <si>
    <t>på land</t>
  </si>
  <si>
    <t>Dagsats</t>
  </si>
  <si>
    <t>Strøket 1.1.20</t>
  </si>
  <si>
    <t>A2</t>
  </si>
  <si>
    <t>Strøket 1.1.21</t>
  </si>
  <si>
    <t>A3</t>
  </si>
  <si>
    <t>Strøket 1.1.22</t>
  </si>
  <si>
    <t>A4</t>
  </si>
  <si>
    <t>CTO1</t>
  </si>
  <si>
    <t>A5</t>
  </si>
  <si>
    <t>A6</t>
  </si>
  <si>
    <t>4505 - 4511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</si>
  <si>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</si>
  <si>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</si>
  <si>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</si>
  <si>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</si>
  <si>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</si>
  <si>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</si>
  <si>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</si>
  <si>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</si>
  <si>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</si>
  <si>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CTO2</t>
  </si>
  <si>
    <t>Strøket 1.1.23</t>
  </si>
  <si>
    <t>B4</t>
  </si>
  <si>
    <t>4604 - 4610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</si>
  <si>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</si>
  <si>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</si>
  <si>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</si>
  <si>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</si>
  <si>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</si>
  <si>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</si>
  <si>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</si>
  <si>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</si>
  <si>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</si>
  <si>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Operatør</t>
  </si>
  <si>
    <t>C2</t>
  </si>
  <si>
    <t>C</t>
  </si>
  <si>
    <t>C3</t>
  </si>
  <si>
    <t>C4</t>
  </si>
  <si>
    <t>C5</t>
  </si>
  <si>
    <t>C6</t>
  </si>
  <si>
    <t>CTO3</t>
  </si>
  <si>
    <t>C7</t>
  </si>
  <si>
    <t>4703 - 4710</t>
  </si>
  <si>
    <t>C8</t>
  </si>
  <si>
    <t>C9</t>
  </si>
  <si>
    <t>C10</t>
  </si>
  <si>
    <t>C11</t>
  </si>
  <si>
    <t>C12</t>
  </si>
  <si>
    <t>*</t>
  </si>
  <si>
    <r>
      <t>For ansatte som utnevnes til OWS representant offshore utbetales et administrasjonstillegg på Kr. 950</t>
    </r>
    <r>
      <rPr>
        <sz val="8"/>
        <color indexed="10"/>
        <rFont val="Century Gothic"/>
        <family val="2"/>
      </rPr>
      <t>,</t>
    </r>
    <r>
      <rPr>
        <sz val="8"/>
        <rFont val="Century Gothic"/>
        <family val="2"/>
      </rPr>
      <t>- pr. dag</t>
    </r>
  </si>
  <si>
    <t>NB! Årslønn er direkte avskrift fra lønnsmatrise fra NR.</t>
  </si>
  <si>
    <r>
      <t>Nattillegg kr.</t>
    </r>
    <r>
      <rPr>
        <sz val="8"/>
        <color indexed="10"/>
        <rFont val="Century Gothic"/>
        <family val="2"/>
      </rPr>
      <t xml:space="preserve"> 103/</t>
    </r>
    <r>
      <rPr>
        <sz val="8"/>
        <rFont val="Century Gothic"/>
        <family val="2"/>
      </rPr>
      <t xml:space="preserve">t </t>
    </r>
  </si>
  <si>
    <t>Tallene i denne matrisen er gjeldende, og er lagt</t>
  </si>
  <si>
    <r>
      <t>Helligdagstillegg på kr</t>
    </r>
    <r>
      <rPr>
        <sz val="8"/>
        <color indexed="10"/>
        <rFont val="Century Gothic"/>
        <family val="2"/>
      </rPr>
      <t xml:space="preserve"> 2275</t>
    </r>
    <r>
      <rPr>
        <sz val="8"/>
        <rFont val="Century Gothic"/>
        <family val="2"/>
      </rPr>
      <t>,- pr. dag</t>
    </r>
  </si>
  <si>
    <t>inn i lønnssystemet.</t>
  </si>
  <si>
    <t xml:space="preserve">Årslønn fremkommer som B x 12 x 147/100 </t>
  </si>
  <si>
    <t>Partene er enige om at:</t>
  </si>
  <si>
    <t>pr. 1.1.2020 strykes lønnstrinn A2, B1, C1 og E2,</t>
  </si>
  <si>
    <t>pr. 1.1.2021 strykes lønnstrinn A3, B2, C2 og E3,</t>
  </si>
  <si>
    <t>pr. 1.1.2022 strykes lønnstrinn A4, B3 og E4,</t>
  </si>
  <si>
    <t>pr. 1.1.2023 strykes lønnstrinn B4</t>
  </si>
  <si>
    <t>med mindre partene i forbindelse med hovedoppgjørsforhandlinger blir enige om noe annet.</t>
  </si>
  <si>
    <t>Lønnsmatrise gjeldende fra 01.06.24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</si>
</sst>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\-"/>
    <numFmt numFmtId="165" formatCode="#,##0.00;[Red]#,##0.00\-"/>
    <numFmt numFmtId="166" formatCode="#,##0_ ;\-#,##0\ "/>
  </numFmts>
  <fonts count="20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indexed="16"/>
      <name val="Century Gothic"/>
      <family val="2"/>
    </font>
    <font>
      <u/>
      <sz val="8"/>
      <name val="Century Gothic"/>
      <family val="2"/>
    </font>
    <font>
      <sz val="7"/>
      <name val="Century Gothic"/>
      <family val="2"/>
    </font>
    <font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sz val="8"/>
      <color indexed="61"/>
      <name val="Century Gothic"/>
      <family val="2"/>
    </font>
    <font>
      <b/>
      <sz val="7"/>
      <name val="Century Gothic"/>
      <family val="2"/>
    </font>
    <font>
      <sz val="10"/>
      <name val="MS Sans Serif"/>
    </font>
    <font>
      <sz val="8"/>
      <color indexed="61"/>
      <name val="Century Gothic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0000FF"/>
      <name val="Century Gothic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MS Sans Serif"/>
    </font>
    <font>
      <sz val="8"/>
      <color rgb="FF0000FF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3" applyFont="1"/>
    <xf numFmtId="49" fontId="3" fillId="0" borderId="0" xfId="3" applyNumberFormat="1" applyFont="1"/>
    <xf numFmtId="49" fontId="3" fillId="0" borderId="0" xfId="3" applyNumberFormat="1" applyFont="1" applyAlignment="1">
      <alignment horizontal="right"/>
    </xf>
    <xf numFmtId="2" fontId="4" fillId="0" borderId="0" xfId="3" applyNumberFormat="1" applyFont="1"/>
    <xf numFmtId="0" fontId="7" fillId="0" borderId="0" xfId="3" applyFont="1"/>
    <xf numFmtId="0" fontId="9" fillId="0" borderId="0" xfId="3" applyFont="1"/>
    <xf numFmtId="0" fontId="3" fillId="0" borderId="1" xfId="3" applyFont="1" applyBorder="1"/>
    <xf numFmtId="1" fontId="4" fillId="0" borderId="2" xfId="3" applyNumberFormat="1" applyFont="1" applyBorder="1" applyAlignment="1">
      <alignment horizontal="center"/>
    </xf>
    <xf numFmtId="3" fontId="4" fillId="3" borderId="2" xfId="3" applyNumberFormat="1" applyFont="1" applyFill="1" applyBorder="1" applyAlignment="1">
      <alignment horizontal="center"/>
    </xf>
    <xf numFmtId="3" fontId="3" fillId="3" borderId="2" xfId="3" applyNumberFormat="1" applyFont="1" applyFill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/>
    <xf numFmtId="0" fontId="3" fillId="0" borderId="2" xfId="3" applyFont="1" applyBorder="1"/>
    <xf numFmtId="0" fontId="4" fillId="0" borderId="2" xfId="3" applyFont="1" applyBorder="1"/>
    <xf numFmtId="0" fontId="4" fillId="0" borderId="1" xfId="3" applyFont="1" applyBorder="1"/>
    <xf numFmtId="0" fontId="3" fillId="2" borderId="4" xfId="3" applyFont="1" applyFill="1" applyBorder="1" applyAlignment="1">
      <alignment horizontal="center"/>
    </xf>
    <xf numFmtId="2" fontId="3" fillId="0" borderId="5" xfId="3" applyNumberFormat="1" applyFont="1" applyBorder="1" applyAlignment="1">
      <alignment horizontal="center"/>
    </xf>
    <xf numFmtId="2" fontId="3" fillId="2" borderId="5" xfId="3" applyNumberFormat="1" applyFont="1" applyFill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6" xfId="3" applyFont="1" applyBorder="1" applyAlignment="1">
      <alignment horizontal="centerContinuous"/>
    </xf>
    <xf numFmtId="0" fontId="3" fillId="0" borderId="4" xfId="3" applyFont="1" applyBorder="1" applyAlignment="1">
      <alignment horizontal="centerContinuous"/>
    </xf>
    <xf numFmtId="2" fontId="3" fillId="0" borderId="7" xfId="3" applyNumberFormat="1" applyFont="1" applyBorder="1" applyAlignment="1">
      <alignment horizontal="center"/>
    </xf>
    <xf numFmtId="2" fontId="3" fillId="2" borderId="7" xfId="3" applyNumberFormat="1" applyFont="1" applyFill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0" borderId="8" xfId="3" applyFont="1" applyBorder="1" applyAlignment="1">
      <alignment horizontal="centerContinuous"/>
    </xf>
    <xf numFmtId="1" fontId="3" fillId="0" borderId="0" xfId="3" applyNumberFormat="1" applyFont="1"/>
    <xf numFmtId="0" fontId="3" fillId="0" borderId="9" xfId="3" applyFont="1" applyBorder="1" applyAlignment="1">
      <alignment horizontal="centerContinuous"/>
    </xf>
    <xf numFmtId="0" fontId="3" fillId="0" borderId="10" xfId="3" applyFont="1" applyBorder="1" applyAlignment="1">
      <alignment horizontal="centerContinuous"/>
    </xf>
    <xf numFmtId="0" fontId="3" fillId="0" borderId="11" xfId="3" applyFont="1" applyBorder="1" applyAlignment="1">
      <alignment horizontal="centerContinuous"/>
    </xf>
    <xf numFmtId="0" fontId="4" fillId="0" borderId="0" xfId="3" applyFont="1" applyAlignment="1">
      <alignment horizontal="center"/>
    </xf>
    <xf numFmtId="2" fontId="3" fillId="3" borderId="2" xfId="3" applyNumberFormat="1" applyFont="1" applyFill="1" applyBorder="1" applyAlignment="1">
      <alignment horizontal="center"/>
    </xf>
    <xf numFmtId="0" fontId="15" fillId="4" borderId="12" xfId="3" applyFont="1" applyFill="1" applyBorder="1" applyAlignment="1">
      <alignment horizontal="center"/>
    </xf>
    <xf numFmtId="0" fontId="3" fillId="2" borderId="13" xfId="3" applyFont="1" applyFill="1" applyBorder="1" applyAlignment="1">
      <alignment horizontal="centerContinuous"/>
    </xf>
    <xf numFmtId="0" fontId="16" fillId="0" borderId="12" xfId="3" applyFont="1" applyBorder="1" applyAlignment="1">
      <alignment horizontal="center"/>
    </xf>
    <xf numFmtId="0" fontId="3" fillId="0" borderId="14" xfId="3" applyFont="1" applyBorder="1" applyAlignment="1">
      <alignment horizontal="left"/>
    </xf>
    <xf numFmtId="164" fontId="7" fillId="0" borderId="0" xfId="3" applyNumberFormat="1" applyFont="1"/>
    <xf numFmtId="0" fontId="16" fillId="0" borderId="15" xfId="3" applyFont="1" applyBorder="1" applyAlignment="1">
      <alignment horizontal="center"/>
    </xf>
    <xf numFmtId="0" fontId="16" fillId="0" borderId="16" xfId="3" applyFont="1" applyBorder="1" applyAlignment="1">
      <alignment horizontal="center"/>
    </xf>
    <xf numFmtId="0" fontId="11" fillId="0" borderId="0" xfId="3" applyFont="1"/>
    <xf numFmtId="0" fontId="12" fillId="0" borderId="0" xfId="4"/>
    <xf numFmtId="165" fontId="3" fillId="0" borderId="0" xfId="1" applyFont="1" applyAlignment="1">
      <alignment horizontal="centerContinuous"/>
    </xf>
    <xf numFmtId="165" fontId="3" fillId="2" borderId="6" xfId="1" applyFont="1" applyFill="1" applyBorder="1" applyAlignment="1">
      <alignment horizontal="centerContinuous"/>
    </xf>
    <xf numFmtId="165" fontId="3" fillId="2" borderId="4" xfId="1" applyFont="1" applyFill="1" applyBorder="1" applyAlignment="1">
      <alignment horizontal="center"/>
    </xf>
    <xf numFmtId="9" fontId="5" fillId="0" borderId="4" xfId="3" applyNumberFormat="1" applyFont="1" applyBorder="1" applyAlignment="1">
      <alignment horizontal="center"/>
    </xf>
    <xf numFmtId="165" fontId="12" fillId="0" borderId="0" xfId="1" applyFont="1"/>
    <xf numFmtId="165" fontId="0" fillId="0" borderId="0" xfId="1" applyFont="1"/>
    <xf numFmtId="164" fontId="10" fillId="4" borderId="7" xfId="2" applyNumberFormat="1" applyFont="1" applyFill="1" applyBorder="1"/>
    <xf numFmtId="166" fontId="3" fillId="5" borderId="2" xfId="1" applyNumberFormat="1" applyFont="1" applyFill="1" applyBorder="1" applyAlignment="1">
      <alignment horizontal="center"/>
    </xf>
    <xf numFmtId="0" fontId="16" fillId="0" borderId="17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18" xfId="3" applyFont="1" applyBorder="1" applyAlignment="1">
      <alignment horizontal="center"/>
    </xf>
    <xf numFmtId="0" fontId="1" fillId="0" borderId="0" xfId="0" applyFont="1"/>
    <xf numFmtId="1" fontId="3" fillId="6" borderId="0" xfId="3" applyNumberFormat="1" applyFont="1" applyFill="1"/>
    <xf numFmtId="0" fontId="3" fillId="0" borderId="2" xfId="3" applyFont="1" applyBorder="1" applyAlignment="1">
      <alignment horizontal="center"/>
    </xf>
    <xf numFmtId="0" fontId="3" fillId="0" borderId="19" xfId="3" applyFont="1" applyBorder="1" applyAlignment="1">
      <alignment horizontal="left"/>
    </xf>
    <xf numFmtId="0" fontId="17" fillId="4" borderId="20" xfId="5" applyFont="1" applyFill="1" applyBorder="1"/>
    <xf numFmtId="0" fontId="17" fillId="4" borderId="21" xfId="5" applyFont="1" applyFill="1" applyBorder="1"/>
    <xf numFmtId="0" fontId="18" fillId="4" borderId="22" xfId="0" applyFont="1" applyFill="1" applyBorder="1"/>
    <xf numFmtId="0" fontId="17" fillId="4" borderId="23" xfId="5" applyFont="1" applyFill="1" applyBorder="1"/>
    <xf numFmtId="0" fontId="17" fillId="4" borderId="24" xfId="5" applyFont="1" applyFill="1" applyBorder="1"/>
    <xf numFmtId="0" fontId="17" fillId="4" borderId="25" xfId="5" applyFont="1" applyFill="1" applyBorder="1"/>
    <xf numFmtId="3" fontId="3" fillId="3" borderId="0" xfId="3" applyNumberFormat="1" applyFont="1" applyFill="1" applyAlignment="1">
      <alignment horizontal="center"/>
    </xf>
    <xf numFmtId="2" fontId="3" fillId="3" borderId="0" xfId="3" applyNumberFormat="1" applyFont="1" applyFill="1" applyAlignment="1">
      <alignment horizontal="center"/>
    </xf>
    <xf numFmtId="166" fontId="3" fillId="3" borderId="0" xfId="1" applyNumberFormat="1" applyFont="1" applyFill="1" applyBorder="1" applyAlignment="1">
      <alignment horizontal="center"/>
    </xf>
    <xf numFmtId="0" fontId="6" fillId="3" borderId="0" xfId="3" applyFont="1" applyFill="1" applyAlignment="1">
      <alignment horizontal="center"/>
    </xf>
    <xf numFmtId="2" fontId="3" fillId="0" borderId="0" xfId="3" applyNumberFormat="1" applyFont="1"/>
    <xf numFmtId="0" fontId="3" fillId="3" borderId="0" xfId="3" applyFont="1" applyFill="1"/>
    <xf numFmtId="0" fontId="3" fillId="0" borderId="0" xfId="3" applyFont="1" applyAlignment="1">
      <alignment horizontal="center"/>
    </xf>
    <xf numFmtId="164" fontId="13" fillId="3" borderId="0" xfId="2" applyNumberFormat="1" applyFont="1" applyFill="1" applyBorder="1"/>
    <xf numFmtId="1" fontId="3" fillId="3" borderId="0" xfId="3" applyNumberFormat="1" applyFont="1" applyFill="1" applyAlignment="1">
      <alignment horizontal="center"/>
    </xf>
    <xf numFmtId="0" fontId="19" fillId="0" borderId="0" xfId="3" applyFont="1" applyAlignment="1">
      <alignment horizontal="center"/>
    </xf>
    <xf numFmtId="0" fontId="8" fillId="0" borderId="0" xfId="3" applyFont="1"/>
    <xf numFmtId="0" fontId="3" fillId="0" borderId="3" xfId="3" applyFont="1" applyBorder="1" applyAlignment="1">
      <alignment horizontal="center"/>
    </xf>
    <xf numFmtId="164" fontId="10" fillId="6" borderId="7" xfId="2" applyNumberFormat="1" applyFont="1" applyFill="1" applyBorder="1"/>
    <xf numFmtId="3" fontId="3" fillId="6" borderId="2" xfId="3" applyNumberFormat="1" applyFont="1" applyFill="1" applyBorder="1" applyAlignment="1">
      <alignment horizontal="center"/>
    </xf>
    <xf numFmtId="3" fontId="4" fillId="6" borderId="2" xfId="3" applyNumberFormat="1" applyFont="1" applyFill="1" applyBorder="1" applyAlignment="1">
      <alignment horizontal="center"/>
    </xf>
    <xf numFmtId="2" fontId="3" fillId="6" borderId="2" xfId="3" applyNumberFormat="1" applyFont="1" applyFill="1" applyBorder="1" applyAlignment="1">
      <alignment horizontal="center"/>
    </xf>
    <xf numFmtId="166" fontId="3" fillId="6" borderId="2" xfId="1" applyNumberFormat="1" applyFont="1" applyFill="1" applyBorder="1" applyAlignment="1">
      <alignment horizontal="center"/>
    </xf>
    <xf numFmtId="1" fontId="4" fillId="6" borderId="2" xfId="3" applyNumberFormat="1" applyFont="1" applyFill="1" applyBorder="1" applyAlignment="1">
      <alignment horizontal="center"/>
    </xf>
    <xf numFmtId="2" fontId="3" fillId="0" borderId="7" xfId="3" applyNumberFormat="1" applyFont="1" applyBorder="1" applyAlignment="1">
      <alignment horizontal="center" wrapText="1"/>
    </xf>
    <xf numFmtId="2" fontId="3" fillId="0" borderId="5" xfId="3" applyNumberFormat="1" applyFont="1" applyBorder="1" applyAlignment="1">
      <alignment horizontal="center" wrapText="1"/>
    </xf>
    <xf numFmtId="0" fontId="3" fillId="0" borderId="11" xfId="3" applyFont="1" applyBorder="1" applyAlignment="1">
      <alignment horizontal="center"/>
    </xf>
    <xf numFmtId="0" fontId="3" fillId="0" borderId="10" xfId="3" applyFont="1" applyBorder="1" applyAlignment="1">
      <alignment horizontal="center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Warning Text" xfId="5" builtin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="130" zoomScaleNormal="130" workbookViewId="0">
      <selection activeCell="O26" sqref="O26"/>
    </sheetView>
  </sheetViews>
  <sheetFormatPr defaultRowHeight="12.75" x14ac:dyDescent="0.2"/>
  <cols>
    <col min="3" max="3" width="11" customWidth="1"/>
    <col min="4" max="11" width="9.85546875" bestFit="1" customWidth="1"/>
  </cols>
  <sheetData>
    <row r="1" spans="1:15" ht="15" x14ac:dyDescent="0.25">
      <c r="A1" s="56"/>
      <c r="B1" s="57"/>
      <c r="C1" s="57"/>
      <c r="D1" s="58"/>
      <c r="E1" s="40"/>
      <c r="F1" s="40"/>
      <c r="G1" s="40"/>
      <c r="H1" s="40"/>
    </row>
    <row r="2" spans="1:15" ht="16.5" thickBot="1" x14ac:dyDescent="0.35">
      <c r="A2" s="59"/>
      <c r="B2" s="60"/>
      <c r="C2" s="60"/>
      <c r="D2" s="61"/>
      <c r="E2" s="40"/>
      <c r="F2" s="40"/>
      <c r="G2" s="30" t="s">
        <v>78</v>
      </c>
      <c r="H2" s="30"/>
      <c r="I2" s="32">
        <v>1752</v>
      </c>
      <c r="J2" s="41"/>
      <c r="K2" s="29" t="s">
        <v>0</v>
      </c>
      <c r="L2" s="28"/>
      <c r="M2" s="27"/>
      <c r="N2" s="25"/>
      <c r="O2" s="40"/>
    </row>
    <row r="3" spans="1:15" ht="12.6" customHeight="1" x14ac:dyDescent="0.3">
      <c r="B3" s="6"/>
      <c r="C3" s="55" t="s">
        <v>1</v>
      </c>
      <c r="D3" s="40"/>
      <c r="E3" s="24" t="s">
        <v>2</v>
      </c>
      <c r="F3" s="23" t="s">
        <v>3</v>
      </c>
      <c r="G3" s="22" t="s">
        <v>4</v>
      </c>
      <c r="H3" s="80" t="s">
        <v>5</v>
      </c>
      <c r="I3" s="33" t="s">
        <v>6</v>
      </c>
      <c r="J3" s="42"/>
      <c r="K3" s="21" t="s">
        <v>7</v>
      </c>
      <c r="L3" s="20"/>
      <c r="M3" s="82" t="s">
        <v>8</v>
      </c>
      <c r="N3" s="83"/>
      <c r="O3" s="40"/>
    </row>
    <row r="4" spans="1:15" ht="14.25" x14ac:dyDescent="0.3">
      <c r="B4" s="34" t="s">
        <v>9</v>
      </c>
      <c r="C4" s="35" t="s">
        <v>10</v>
      </c>
      <c r="D4" s="40" t="s">
        <v>11</v>
      </c>
      <c r="E4" s="19" t="s">
        <v>12</v>
      </c>
      <c r="F4" s="18"/>
      <c r="G4" s="17" t="s">
        <v>13</v>
      </c>
      <c r="H4" s="81"/>
      <c r="I4" s="16" t="s">
        <v>14</v>
      </c>
      <c r="J4" s="43" t="s">
        <v>15</v>
      </c>
      <c r="K4" s="44">
        <v>0.65</v>
      </c>
      <c r="L4" s="44" t="s">
        <v>16</v>
      </c>
      <c r="M4" s="44">
        <v>0.5</v>
      </c>
      <c r="N4" s="44">
        <v>1</v>
      </c>
      <c r="O4" s="40"/>
    </row>
    <row r="5" spans="1:15" ht="14.25" x14ac:dyDescent="0.3">
      <c r="B5" s="11">
        <v>1</v>
      </c>
      <c r="C5" s="54" t="s">
        <v>17</v>
      </c>
      <c r="D5" s="53" t="s">
        <v>18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36"/>
    </row>
    <row r="6" spans="1:15" ht="14.25" x14ac:dyDescent="0.3">
      <c r="B6" s="13"/>
      <c r="C6" s="54" t="s">
        <v>19</v>
      </c>
      <c r="D6" s="53" t="s">
        <v>20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36"/>
    </row>
    <row r="7" spans="1:15" ht="14.25" x14ac:dyDescent="0.3">
      <c r="B7" s="1"/>
      <c r="C7" s="73" t="s">
        <v>21</v>
      </c>
      <c r="D7" s="53" t="s">
        <v>22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36"/>
    </row>
    <row r="8" spans="1:15" ht="14.25" x14ac:dyDescent="0.3">
      <c r="B8" s="37" t="s">
        <v>23</v>
      </c>
      <c r="C8" s="12"/>
      <c r="D8" s="26" t="s">
        <v>24</v>
      </c>
      <c r="E8" s="47">
        <v>863698</v>
      </c>
      <c r="F8" s="10">
        <f t="shared" ref="F8:F39" si="0">(E8*100)/(147*12)</f>
        <v>48962.471655328802</v>
      </c>
      <c r="G8" s="9">
        <f t="shared" ref="G8:G39" si="1">F8*47.08/52.14</f>
        <v>44210.839384980434</v>
      </c>
      <c r="H8" s="9">
        <f t="shared" ref="H8:H39" si="2">((F8*12)*0.47)/146</f>
        <v>1891.4269872332491</v>
      </c>
      <c r="I8" s="31">
        <f t="shared" ref="I8:I39" si="3">E8/$I$2</f>
        <v>492.97831050228308</v>
      </c>
      <c r="J8" s="48">
        <f t="shared" ref="J8:J39" si="4">(E8*100)/(147*12)/162.5</f>
        <v>301.3075178789465</v>
      </c>
      <c r="K8" s="8">
        <f t="shared" ref="K8:K39" si="5">I8+(I8*K$4)</f>
        <v>813.41421232876701</v>
      </c>
      <c r="L8" s="8">
        <f t="shared" ref="L8:L15" si="6">SUM(K8*12)</f>
        <v>9760.9705479452041</v>
      </c>
      <c r="M8" s="8">
        <f t="shared" ref="M8:M15" si="7">J8+(J8*M$4)</f>
        <v>451.96127681841972</v>
      </c>
      <c r="N8" s="8">
        <f t="shared" ref="N8:N15" si="8">J8+(J8*N$4)</f>
        <v>602.615035757893</v>
      </c>
      <c r="O8" s="36"/>
    </row>
    <row r="9" spans="1:15" ht="14.25" x14ac:dyDescent="0.3">
      <c r="B9" s="49"/>
      <c r="C9" s="12"/>
      <c r="D9" s="26" t="s">
        <v>25</v>
      </c>
      <c r="E9" s="47">
        <v>868698</v>
      </c>
      <c r="F9" s="10">
        <f t="shared" si="0"/>
        <v>49245.918367346938</v>
      </c>
      <c r="G9" s="9">
        <f t="shared" si="1"/>
        <v>44466.778610178248</v>
      </c>
      <c r="H9" s="9">
        <f t="shared" si="2"/>
        <v>1902.376572546827</v>
      </c>
      <c r="I9" s="31">
        <f t="shared" si="3"/>
        <v>495.83219178082192</v>
      </c>
      <c r="J9" s="48">
        <f t="shared" si="4"/>
        <v>303.05180533751962</v>
      </c>
      <c r="K9" s="8">
        <f t="shared" si="5"/>
        <v>818.12311643835619</v>
      </c>
      <c r="L9" s="8">
        <f t="shared" si="6"/>
        <v>9817.4773972602743</v>
      </c>
      <c r="M9" s="8">
        <f t="shared" si="7"/>
        <v>454.57770800627941</v>
      </c>
      <c r="N9" s="8">
        <f t="shared" si="8"/>
        <v>606.10361067503925</v>
      </c>
      <c r="O9" s="36"/>
    </row>
    <row r="10" spans="1:15" ht="14.25" x14ac:dyDescent="0.3">
      <c r="B10" s="38" t="s">
        <v>26</v>
      </c>
      <c r="C10" s="12"/>
      <c r="D10" s="26" t="s">
        <v>27</v>
      </c>
      <c r="E10" s="47">
        <v>873698</v>
      </c>
      <c r="F10" s="10">
        <f t="shared" si="0"/>
        <v>49529.365079365081</v>
      </c>
      <c r="G10" s="9">
        <f t="shared" si="1"/>
        <v>44722.717835376061</v>
      </c>
      <c r="H10" s="9">
        <f t="shared" si="2"/>
        <v>1913.3261578604045</v>
      </c>
      <c r="I10" s="31">
        <f t="shared" si="3"/>
        <v>498.68607305936075</v>
      </c>
      <c r="J10" s="48">
        <f t="shared" si="4"/>
        <v>304.79609279609281</v>
      </c>
      <c r="K10" s="8">
        <f t="shared" si="5"/>
        <v>822.83202054794526</v>
      </c>
      <c r="L10" s="8">
        <f t="shared" si="6"/>
        <v>9873.9842465753427</v>
      </c>
      <c r="M10" s="8">
        <f t="shared" si="7"/>
        <v>457.19413919413921</v>
      </c>
      <c r="N10" s="8">
        <f t="shared" si="8"/>
        <v>609.59218559218561</v>
      </c>
      <c r="O10" s="36"/>
    </row>
    <row r="11" spans="1:15" ht="14.25" x14ac:dyDescent="0.3">
      <c r="B11" s="50"/>
      <c r="C11" s="12"/>
      <c r="D11" s="26" t="s">
        <v>28</v>
      </c>
      <c r="E11" s="47">
        <v>878698</v>
      </c>
      <c r="F11" s="10">
        <f t="shared" si="0"/>
        <v>49812.811791383217</v>
      </c>
      <c r="G11" s="9">
        <f t="shared" si="1"/>
        <v>44978.657060573874</v>
      </c>
      <c r="H11" s="9">
        <f t="shared" si="2"/>
        <v>1924.2757431739815</v>
      </c>
      <c r="I11" s="31">
        <f t="shared" si="3"/>
        <v>501.53995433789953</v>
      </c>
      <c r="J11" s="48">
        <f t="shared" si="4"/>
        <v>306.54038025466593</v>
      </c>
      <c r="K11" s="8">
        <f t="shared" si="5"/>
        <v>827.54092465753422</v>
      </c>
      <c r="L11" s="8">
        <f t="shared" si="6"/>
        <v>9930.4910958904111</v>
      </c>
      <c r="M11" s="8">
        <f t="shared" si="7"/>
        <v>459.8105703819989</v>
      </c>
      <c r="N11" s="8">
        <f t="shared" si="8"/>
        <v>613.08076050933187</v>
      </c>
      <c r="O11" s="36"/>
    </row>
    <row r="12" spans="1:15" ht="14.25" x14ac:dyDescent="0.3">
      <c r="B12" s="50"/>
      <c r="C12" s="12"/>
      <c r="D12" s="26" t="s">
        <v>29</v>
      </c>
      <c r="E12" s="47">
        <v>883698</v>
      </c>
      <c r="F12" s="10">
        <f t="shared" si="0"/>
        <v>50096.258503401361</v>
      </c>
      <c r="G12" s="9">
        <f t="shared" si="1"/>
        <v>45234.596285771688</v>
      </c>
      <c r="H12" s="9">
        <f t="shared" si="2"/>
        <v>1935.2253284875594</v>
      </c>
      <c r="I12" s="31">
        <f t="shared" si="3"/>
        <v>504.39383561643837</v>
      </c>
      <c r="J12" s="48">
        <f t="shared" si="4"/>
        <v>308.28466771323912</v>
      </c>
      <c r="K12" s="8">
        <f t="shared" si="5"/>
        <v>832.24982876712329</v>
      </c>
      <c r="L12" s="8">
        <f t="shared" si="6"/>
        <v>9986.9979452054795</v>
      </c>
      <c r="M12" s="8">
        <f t="shared" si="7"/>
        <v>462.4270015698587</v>
      </c>
      <c r="N12" s="8">
        <f t="shared" si="8"/>
        <v>616.56933542647823</v>
      </c>
      <c r="O12" s="36"/>
    </row>
    <row r="13" spans="1:15" ht="14.25" x14ac:dyDescent="0.3">
      <c r="B13" s="13"/>
      <c r="C13" s="14"/>
      <c r="D13" s="26" t="s">
        <v>30</v>
      </c>
      <c r="E13" s="47">
        <v>888698</v>
      </c>
      <c r="F13" s="10">
        <f t="shared" si="0"/>
        <v>50379.705215419504</v>
      </c>
      <c r="G13" s="9">
        <f t="shared" si="1"/>
        <v>45490.535510969508</v>
      </c>
      <c r="H13" s="9">
        <f t="shared" si="2"/>
        <v>1946.1749138011369</v>
      </c>
      <c r="I13" s="31">
        <f t="shared" si="3"/>
        <v>507.24771689497715</v>
      </c>
      <c r="J13" s="48">
        <f t="shared" si="4"/>
        <v>310.02895517181236</v>
      </c>
      <c r="K13" s="8">
        <f t="shared" si="5"/>
        <v>836.95873287671225</v>
      </c>
      <c r="L13" s="8">
        <f t="shared" si="6"/>
        <v>10043.504794520548</v>
      </c>
      <c r="M13" s="8">
        <f t="shared" si="7"/>
        <v>465.04343275771851</v>
      </c>
      <c r="N13" s="8">
        <f t="shared" si="8"/>
        <v>620.05791034362471</v>
      </c>
      <c r="O13" s="36"/>
    </row>
    <row r="14" spans="1:15" ht="14.25" x14ac:dyDescent="0.3">
      <c r="B14" s="13"/>
      <c r="C14" s="14"/>
      <c r="D14" s="26" t="s">
        <v>31</v>
      </c>
      <c r="E14" s="47">
        <v>893698</v>
      </c>
      <c r="F14" s="10">
        <f t="shared" si="0"/>
        <v>50663.151927437641</v>
      </c>
      <c r="G14" s="9">
        <f t="shared" si="1"/>
        <v>45746.474736167322</v>
      </c>
      <c r="H14" s="9">
        <f t="shared" si="2"/>
        <v>1957.1244991147144</v>
      </c>
      <c r="I14" s="31">
        <f t="shared" si="3"/>
        <v>510.10159817351598</v>
      </c>
      <c r="J14" s="48">
        <f t="shared" si="4"/>
        <v>311.77324263038548</v>
      </c>
      <c r="K14" s="8">
        <f t="shared" si="5"/>
        <v>841.66763698630143</v>
      </c>
      <c r="L14" s="8">
        <f t="shared" si="6"/>
        <v>10100.011643835616</v>
      </c>
      <c r="M14" s="8">
        <f t="shared" si="7"/>
        <v>467.65986394557819</v>
      </c>
      <c r="N14" s="8">
        <f t="shared" si="8"/>
        <v>623.54648526077096</v>
      </c>
      <c r="O14" s="36"/>
    </row>
    <row r="15" spans="1:15" ht="14.25" x14ac:dyDescent="0.3">
      <c r="B15" s="7"/>
      <c r="C15" s="15"/>
      <c r="D15" s="7" t="s">
        <v>32</v>
      </c>
      <c r="E15" s="47">
        <v>898698</v>
      </c>
      <c r="F15" s="10">
        <f t="shared" si="0"/>
        <v>50946.598639455784</v>
      </c>
      <c r="G15" s="9">
        <f t="shared" si="1"/>
        <v>46002.413961365135</v>
      </c>
      <c r="H15" s="9">
        <f t="shared" si="2"/>
        <v>1968.0740844282918</v>
      </c>
      <c r="I15" s="31">
        <f t="shared" si="3"/>
        <v>512.95547945205476</v>
      </c>
      <c r="J15" s="48">
        <f t="shared" si="4"/>
        <v>313.51753008895867</v>
      </c>
      <c r="K15" s="8">
        <f t="shared" si="5"/>
        <v>846.37654109589039</v>
      </c>
      <c r="L15" s="8">
        <f t="shared" si="6"/>
        <v>10156.518493150685</v>
      </c>
      <c r="M15" s="8">
        <f t="shared" si="7"/>
        <v>470.276295133438</v>
      </c>
      <c r="N15" s="8">
        <f t="shared" si="8"/>
        <v>627.03506017791733</v>
      </c>
      <c r="O15" s="36"/>
    </row>
    <row r="16" spans="1:15" ht="14.25" x14ac:dyDescent="0.3">
      <c r="B16" s="11"/>
      <c r="C16" s="54" t="s">
        <v>17</v>
      </c>
      <c r="D16" s="53" t="s">
        <v>33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40"/>
    </row>
    <row r="17" spans="2:15" ht="14.25" x14ac:dyDescent="0.3">
      <c r="B17" s="11">
        <v>2</v>
      </c>
      <c r="C17" s="54" t="s">
        <v>19</v>
      </c>
      <c r="D17" s="53" t="s">
        <v>34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40"/>
    </row>
    <row r="18" spans="2:15" ht="14.25" x14ac:dyDescent="0.3">
      <c r="B18" s="30"/>
      <c r="C18" s="68" t="s">
        <v>21</v>
      </c>
      <c r="D18" s="53" t="s">
        <v>35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40"/>
    </row>
    <row r="19" spans="2:15" ht="14.25" x14ac:dyDescent="0.3">
      <c r="B19" s="37" t="s">
        <v>36</v>
      </c>
      <c r="C19" s="68" t="s">
        <v>37</v>
      </c>
      <c r="D19" s="53" t="s">
        <v>38</v>
      </c>
      <c r="E19" s="74"/>
      <c r="F19" s="75"/>
      <c r="G19" s="76"/>
      <c r="H19" s="76"/>
      <c r="I19" s="77"/>
      <c r="J19" s="78"/>
      <c r="K19" s="79"/>
      <c r="L19" s="79"/>
      <c r="M19" s="79"/>
      <c r="N19" s="79"/>
      <c r="O19" s="40"/>
    </row>
    <row r="20" spans="2:15" ht="14.25" x14ac:dyDescent="0.3">
      <c r="B20" s="38" t="s">
        <v>39</v>
      </c>
      <c r="C20" s="12"/>
      <c r="D20" s="26" t="s">
        <v>40</v>
      </c>
      <c r="E20" s="47">
        <v>835881</v>
      </c>
      <c r="F20" s="10">
        <f t="shared" si="0"/>
        <v>47385.544217687078</v>
      </c>
      <c r="G20" s="9">
        <f t="shared" si="1"/>
        <v>42786.947099514917</v>
      </c>
      <c r="H20" s="9">
        <f t="shared" si="2"/>
        <v>1830.5100642996929</v>
      </c>
      <c r="I20" s="31">
        <f t="shared" si="3"/>
        <v>477.10102739726028</v>
      </c>
      <c r="J20" s="48">
        <f t="shared" si="4"/>
        <v>291.60334903192046</v>
      </c>
      <c r="K20" s="8">
        <f t="shared" si="5"/>
        <v>787.21669520547948</v>
      </c>
      <c r="L20" s="8">
        <f t="shared" ref="L20:L27" si="9">SUM(K20*12)</f>
        <v>9446.6003424657538</v>
      </c>
      <c r="M20" s="8">
        <f t="shared" ref="M20:M27" si="10">J20+(J20*M$4)</f>
        <v>437.40502354788066</v>
      </c>
      <c r="N20" s="8">
        <f t="shared" ref="N20:N27" si="11">J20+(J20*N$4)</f>
        <v>583.20669806384092</v>
      </c>
      <c r="O20" s="40"/>
    </row>
    <row r="21" spans="2:15" ht="14.25" x14ac:dyDescent="0.3">
      <c r="B21" s="50"/>
      <c r="C21" s="12"/>
      <c r="D21" s="26" t="s">
        <v>41</v>
      </c>
      <c r="E21" s="47">
        <v>840881</v>
      </c>
      <c r="F21" s="10">
        <f t="shared" si="0"/>
        <v>47668.990929705215</v>
      </c>
      <c r="G21" s="9">
        <f t="shared" si="1"/>
        <v>43042.886324712716</v>
      </c>
      <c r="H21" s="9">
        <f t="shared" si="2"/>
        <v>1841.4596496132699</v>
      </c>
      <c r="I21" s="31">
        <f t="shared" si="3"/>
        <v>479.95490867579906</v>
      </c>
      <c r="J21" s="48">
        <f t="shared" si="4"/>
        <v>293.34763649049364</v>
      </c>
      <c r="K21" s="8">
        <f t="shared" si="5"/>
        <v>791.92559931506844</v>
      </c>
      <c r="L21" s="8">
        <f t="shared" si="9"/>
        <v>9503.1071917808222</v>
      </c>
      <c r="M21" s="8">
        <f t="shared" si="10"/>
        <v>440.02145473574046</v>
      </c>
      <c r="N21" s="8">
        <f t="shared" si="11"/>
        <v>586.69527298098728</v>
      </c>
      <c r="O21" s="40"/>
    </row>
    <row r="22" spans="2:15" ht="14.25" x14ac:dyDescent="0.3">
      <c r="B22" s="13"/>
      <c r="C22" s="14"/>
      <c r="D22" s="26" t="s">
        <v>42</v>
      </c>
      <c r="E22" s="47">
        <v>845881</v>
      </c>
      <c r="F22" s="10">
        <f t="shared" si="0"/>
        <v>47952.437641723358</v>
      </c>
      <c r="G22" s="9">
        <f t="shared" si="1"/>
        <v>43298.825549910543</v>
      </c>
      <c r="H22" s="9">
        <f t="shared" si="2"/>
        <v>1852.4092349268474</v>
      </c>
      <c r="I22" s="31">
        <f t="shared" si="3"/>
        <v>482.8087899543379</v>
      </c>
      <c r="J22" s="48">
        <f t="shared" si="4"/>
        <v>295.09192394906682</v>
      </c>
      <c r="K22" s="8">
        <f t="shared" si="5"/>
        <v>796.63450342465762</v>
      </c>
      <c r="L22" s="8">
        <f t="shared" si="9"/>
        <v>9559.6140410958906</v>
      </c>
      <c r="M22" s="8">
        <f t="shared" si="10"/>
        <v>442.63788592360027</v>
      </c>
      <c r="N22" s="8">
        <f t="shared" si="11"/>
        <v>590.18384789813365</v>
      </c>
      <c r="O22" s="40"/>
    </row>
    <row r="23" spans="2:15" ht="14.25" x14ac:dyDescent="0.3">
      <c r="B23" s="13"/>
      <c r="C23" s="14"/>
      <c r="D23" s="26" t="s">
        <v>43</v>
      </c>
      <c r="E23" s="47">
        <v>850881</v>
      </c>
      <c r="F23" s="10">
        <f t="shared" si="0"/>
        <v>48235.884353741494</v>
      </c>
      <c r="G23" s="9">
        <f t="shared" si="1"/>
        <v>43554.764775108357</v>
      </c>
      <c r="H23" s="9">
        <f t="shared" si="2"/>
        <v>1863.3588202404248</v>
      </c>
      <c r="I23" s="31">
        <f t="shared" si="3"/>
        <v>485.66267123287673</v>
      </c>
      <c r="J23" s="48">
        <f t="shared" si="4"/>
        <v>296.83621140763995</v>
      </c>
      <c r="K23" s="8">
        <f t="shared" si="5"/>
        <v>801.34340753424658</v>
      </c>
      <c r="L23" s="8">
        <f t="shared" si="9"/>
        <v>9616.120890410959</v>
      </c>
      <c r="M23" s="8">
        <f t="shared" si="10"/>
        <v>445.25431711145995</v>
      </c>
      <c r="N23" s="8">
        <f t="shared" si="11"/>
        <v>593.6724228152799</v>
      </c>
      <c r="O23" s="40"/>
    </row>
    <row r="24" spans="2:15" ht="14.25" x14ac:dyDescent="0.3">
      <c r="B24" s="13"/>
      <c r="C24" s="14"/>
      <c r="D24" s="26" t="s">
        <v>44</v>
      </c>
      <c r="E24" s="47">
        <v>855881</v>
      </c>
      <c r="F24" s="10">
        <f t="shared" si="0"/>
        <v>48519.331065759638</v>
      </c>
      <c r="G24" s="9">
        <f t="shared" si="1"/>
        <v>43810.70400030617</v>
      </c>
      <c r="H24" s="9">
        <f t="shared" si="2"/>
        <v>1874.3084055540021</v>
      </c>
      <c r="I24" s="31">
        <f t="shared" si="3"/>
        <v>488.51655251141551</v>
      </c>
      <c r="J24" s="48">
        <f t="shared" si="4"/>
        <v>298.58049886621313</v>
      </c>
      <c r="K24" s="8">
        <f t="shared" si="5"/>
        <v>806.05231164383554</v>
      </c>
      <c r="L24" s="8">
        <f t="shared" si="9"/>
        <v>9672.6277397260274</v>
      </c>
      <c r="M24" s="8">
        <f t="shared" si="10"/>
        <v>447.8707482993197</v>
      </c>
      <c r="N24" s="8">
        <f t="shared" si="11"/>
        <v>597.16099773242627</v>
      </c>
      <c r="O24" s="40"/>
    </row>
    <row r="25" spans="2:15" ht="14.25" x14ac:dyDescent="0.3">
      <c r="B25" s="13"/>
      <c r="C25" s="14"/>
      <c r="D25" s="26" t="s">
        <v>45</v>
      </c>
      <c r="E25" s="47">
        <v>860881</v>
      </c>
      <c r="F25" s="10">
        <f t="shared" si="0"/>
        <v>48802.777777777781</v>
      </c>
      <c r="G25" s="9">
        <f t="shared" si="1"/>
        <v>44066.643225503991</v>
      </c>
      <c r="H25" s="9">
        <f t="shared" si="2"/>
        <v>1885.25799086758</v>
      </c>
      <c r="I25" s="31">
        <f t="shared" si="3"/>
        <v>491.37043378995435</v>
      </c>
      <c r="J25" s="48">
        <f t="shared" si="4"/>
        <v>300.32478632478632</v>
      </c>
      <c r="K25" s="8">
        <f t="shared" si="5"/>
        <v>810.76121575342472</v>
      </c>
      <c r="L25" s="8">
        <f t="shared" si="9"/>
        <v>9729.1345890410958</v>
      </c>
      <c r="M25" s="8">
        <f t="shared" si="10"/>
        <v>450.48717948717945</v>
      </c>
      <c r="N25" s="8">
        <f t="shared" si="11"/>
        <v>600.64957264957263</v>
      </c>
      <c r="O25" s="39"/>
    </row>
    <row r="26" spans="2:15" ht="14.25" x14ac:dyDescent="0.3">
      <c r="B26" s="13"/>
      <c r="C26" s="14"/>
      <c r="D26" s="26" t="s">
        <v>46</v>
      </c>
      <c r="E26" s="47">
        <v>865881</v>
      </c>
      <c r="F26" s="10">
        <v>787991</v>
      </c>
      <c r="G26" s="9">
        <f t="shared" si="1"/>
        <v>711519.29957805912</v>
      </c>
      <c r="H26" s="9">
        <f t="shared" si="2"/>
        <v>30440.200273972598</v>
      </c>
      <c r="I26" s="31">
        <f t="shared" si="3"/>
        <v>494.22431506849313</v>
      </c>
      <c r="J26" s="48">
        <f t="shared" si="4"/>
        <v>302.0690737833595</v>
      </c>
      <c r="K26" s="8">
        <f t="shared" si="5"/>
        <v>815.47011986301368</v>
      </c>
      <c r="L26" s="8">
        <f t="shared" si="9"/>
        <v>9785.6414383561641</v>
      </c>
      <c r="M26" s="8">
        <f t="shared" si="10"/>
        <v>453.10361067503925</v>
      </c>
      <c r="N26" s="8">
        <f t="shared" si="11"/>
        <v>604.138147566719</v>
      </c>
      <c r="O26" s="39"/>
    </row>
    <row r="27" spans="2:15" ht="14.25" x14ac:dyDescent="0.3">
      <c r="B27" s="7"/>
      <c r="C27" s="7"/>
      <c r="D27" s="7" t="s">
        <v>47</v>
      </c>
      <c r="E27" s="47">
        <v>870881</v>
      </c>
      <c r="F27" s="10">
        <f t="shared" si="0"/>
        <v>49369.671201814061</v>
      </c>
      <c r="G27" s="9">
        <f t="shared" si="1"/>
        <v>44578.521675899618</v>
      </c>
      <c r="H27" s="9">
        <f t="shared" si="2"/>
        <v>1907.157161494735</v>
      </c>
      <c r="I27" s="31">
        <f t="shared" si="3"/>
        <v>497.07819634703196</v>
      </c>
      <c r="J27" s="48">
        <f t="shared" si="4"/>
        <v>303.81336124193268</v>
      </c>
      <c r="K27" s="8">
        <f t="shared" si="5"/>
        <v>820.17902397260275</v>
      </c>
      <c r="L27" s="8">
        <f t="shared" si="9"/>
        <v>9842.1482876712325</v>
      </c>
      <c r="M27" s="8">
        <f t="shared" si="10"/>
        <v>455.72004186289905</v>
      </c>
      <c r="N27" s="8">
        <f t="shared" si="11"/>
        <v>607.62672248386536</v>
      </c>
      <c r="O27" s="36"/>
    </row>
    <row r="28" spans="2:15" ht="14.25" x14ac:dyDescent="0.3">
      <c r="B28" s="13"/>
      <c r="C28" s="54" t="s">
        <v>17</v>
      </c>
      <c r="D28" s="53" t="s">
        <v>48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0"/>
    </row>
    <row r="29" spans="2:15" ht="14.25" x14ac:dyDescent="0.3">
      <c r="B29" s="11" t="s">
        <v>49</v>
      </c>
      <c r="C29" s="54" t="s">
        <v>19</v>
      </c>
      <c r="D29" s="53" t="s">
        <v>50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40"/>
    </row>
    <row r="30" spans="2:15" ht="14.25" x14ac:dyDescent="0.3">
      <c r="B30" s="11"/>
      <c r="C30" s="11" t="s">
        <v>51</v>
      </c>
      <c r="D30" s="26" t="s">
        <v>52</v>
      </c>
      <c r="E30" s="47">
        <v>797366</v>
      </c>
      <c r="F30" s="10">
        <f t="shared" si="0"/>
        <v>45202.154195011339</v>
      </c>
      <c r="G30" s="9">
        <f t="shared" si="1"/>
        <v>40815.447247816141</v>
      </c>
      <c r="H30" s="9">
        <f t="shared" si="2"/>
        <v>1746.1654086292053</v>
      </c>
      <c r="I30" s="31">
        <f t="shared" si="3"/>
        <v>455.11757990867579</v>
      </c>
      <c r="J30" s="48">
        <f t="shared" si="4"/>
        <v>278.1671027385313</v>
      </c>
      <c r="K30" s="8">
        <f t="shared" si="5"/>
        <v>750.94400684931509</v>
      </c>
      <c r="L30" s="8">
        <f t="shared" ref="L30:L39" si="12">SUM(K30*12)</f>
        <v>9011.3280821917815</v>
      </c>
      <c r="M30" s="8">
        <f t="shared" ref="M30:M39" si="13">J30+(J30*M$4)</f>
        <v>417.25065410779695</v>
      </c>
      <c r="N30" s="8">
        <f t="shared" ref="N30:N39" si="14">J30+(J30*N$4)</f>
        <v>556.3342054770626</v>
      </c>
      <c r="O30" s="40"/>
    </row>
    <row r="31" spans="2:15" ht="14.25" x14ac:dyDescent="0.3">
      <c r="B31" s="11">
        <v>3</v>
      </c>
      <c r="C31" s="14"/>
      <c r="D31" s="26" t="s">
        <v>53</v>
      </c>
      <c r="E31" s="47">
        <v>813310</v>
      </c>
      <c r="F31" s="10">
        <f t="shared" si="0"/>
        <v>46106.009070294785</v>
      </c>
      <c r="G31" s="9">
        <f t="shared" si="1"/>
        <v>41631.586249126936</v>
      </c>
      <c r="H31" s="9">
        <f t="shared" si="2"/>
        <v>1781.0814462771409</v>
      </c>
      <c r="I31" s="31">
        <f t="shared" si="3"/>
        <v>464.21803652968038</v>
      </c>
      <c r="J31" s="48">
        <f t="shared" si="4"/>
        <v>283.72928658642945</v>
      </c>
      <c r="K31" s="8">
        <f t="shared" si="5"/>
        <v>765.95976027397262</v>
      </c>
      <c r="L31" s="8">
        <f t="shared" si="12"/>
        <v>9191.517123287671</v>
      </c>
      <c r="M31" s="8">
        <f t="shared" si="13"/>
        <v>425.59392987964418</v>
      </c>
      <c r="N31" s="8">
        <f t="shared" si="14"/>
        <v>567.45857317285891</v>
      </c>
      <c r="O31" s="40"/>
    </row>
    <row r="32" spans="2:15" ht="14.25" x14ac:dyDescent="0.3">
      <c r="B32" s="13"/>
      <c r="C32" s="14"/>
      <c r="D32" s="26" t="s">
        <v>54</v>
      </c>
      <c r="E32" s="47">
        <v>817114</v>
      </c>
      <c r="F32" s="10">
        <f t="shared" si="0"/>
        <v>46321.655328798188</v>
      </c>
      <c r="G32" s="9">
        <f t="shared" si="1"/>
        <v>41826.304811657435</v>
      </c>
      <c r="H32" s="9">
        <f t="shared" si="2"/>
        <v>1789.4118907837105</v>
      </c>
      <c r="I32" s="31">
        <f t="shared" si="3"/>
        <v>466.38926940639271</v>
      </c>
      <c r="J32" s="48">
        <f t="shared" si="4"/>
        <v>285.05634048491191</v>
      </c>
      <c r="K32" s="8">
        <f t="shared" si="5"/>
        <v>769.54229452054801</v>
      </c>
      <c r="L32" s="8">
        <f t="shared" si="12"/>
        <v>9234.5075342465752</v>
      </c>
      <c r="M32" s="8">
        <f t="shared" si="13"/>
        <v>427.58451072736784</v>
      </c>
      <c r="N32" s="8">
        <f t="shared" si="14"/>
        <v>570.11268096982383</v>
      </c>
      <c r="O32" s="40"/>
    </row>
    <row r="33" spans="1:17" ht="14.25" x14ac:dyDescent="0.3">
      <c r="B33" s="1"/>
      <c r="C33" s="12"/>
      <c r="D33" s="26" t="s">
        <v>55</v>
      </c>
      <c r="E33" s="47">
        <v>822114</v>
      </c>
      <c r="F33" s="10">
        <f t="shared" si="0"/>
        <v>46605.102040816324</v>
      </c>
      <c r="G33" s="9">
        <f t="shared" si="1"/>
        <v>42082.244036855249</v>
      </c>
      <c r="H33" s="9">
        <f t="shared" si="2"/>
        <v>1800.3614760972878</v>
      </c>
      <c r="I33" s="31">
        <f t="shared" si="3"/>
        <v>469.24315068493149</v>
      </c>
      <c r="J33" s="48">
        <f t="shared" si="4"/>
        <v>286.8006279434851</v>
      </c>
      <c r="K33" s="8">
        <f t="shared" si="5"/>
        <v>774.25119863013697</v>
      </c>
      <c r="L33" s="8">
        <f t="shared" si="12"/>
        <v>9291.0143835616436</v>
      </c>
      <c r="M33" s="8">
        <f t="shared" si="13"/>
        <v>430.20094191522765</v>
      </c>
      <c r="N33" s="8">
        <f t="shared" si="14"/>
        <v>573.60125588697019</v>
      </c>
      <c r="O33" s="40"/>
    </row>
    <row r="34" spans="1:17" ht="14.25" x14ac:dyDescent="0.3">
      <c r="B34" s="37" t="s">
        <v>56</v>
      </c>
      <c r="C34" s="12"/>
      <c r="D34" s="26" t="s">
        <v>57</v>
      </c>
      <c r="E34" s="47">
        <v>827114</v>
      </c>
      <c r="F34" s="10">
        <f t="shared" si="0"/>
        <v>46888.548752834467</v>
      </c>
      <c r="G34" s="9">
        <f t="shared" si="1"/>
        <v>42338.183262053062</v>
      </c>
      <c r="H34" s="9">
        <f t="shared" si="2"/>
        <v>1811.3110614108657</v>
      </c>
      <c r="I34" s="31">
        <f t="shared" si="3"/>
        <v>472.09703196347033</v>
      </c>
      <c r="J34" s="48">
        <f t="shared" si="4"/>
        <v>288.54491540205828</v>
      </c>
      <c r="K34" s="8">
        <f t="shared" si="5"/>
        <v>778.96010273972604</v>
      </c>
      <c r="L34" s="8">
        <f t="shared" si="12"/>
        <v>9347.521232876712</v>
      </c>
      <c r="M34" s="8">
        <f t="shared" si="13"/>
        <v>432.81737310308745</v>
      </c>
      <c r="N34" s="8">
        <f t="shared" si="14"/>
        <v>577.08983080411656</v>
      </c>
      <c r="O34" s="40"/>
    </row>
    <row r="35" spans="1:17" ht="14.25" x14ac:dyDescent="0.3">
      <c r="B35" s="38" t="s">
        <v>58</v>
      </c>
      <c r="C35" s="12"/>
      <c r="D35" s="26" t="s">
        <v>59</v>
      </c>
      <c r="E35" s="47">
        <v>832114</v>
      </c>
      <c r="F35" s="10">
        <f t="shared" si="0"/>
        <v>47171.995464852611</v>
      </c>
      <c r="G35" s="9">
        <f t="shared" si="1"/>
        <v>42594.122487250883</v>
      </c>
      <c r="H35" s="9">
        <f t="shared" si="2"/>
        <v>1822.2606467244432</v>
      </c>
      <c r="I35" s="31">
        <f t="shared" si="3"/>
        <v>474.95091324200911</v>
      </c>
      <c r="J35" s="48">
        <f t="shared" si="4"/>
        <v>290.28920286063146</v>
      </c>
      <c r="K35" s="8">
        <f t="shared" si="5"/>
        <v>783.66900684931511</v>
      </c>
      <c r="L35" s="8">
        <f t="shared" si="12"/>
        <v>9404.0280821917804</v>
      </c>
      <c r="M35" s="8">
        <f t="shared" si="13"/>
        <v>435.43380429094719</v>
      </c>
      <c r="N35" s="8">
        <f t="shared" si="14"/>
        <v>580.57840572126292</v>
      </c>
      <c r="O35" s="40"/>
    </row>
    <row r="36" spans="1:17" ht="14.25" x14ac:dyDescent="0.3">
      <c r="B36" s="49"/>
      <c r="C36" s="12"/>
      <c r="D36" s="26" t="s">
        <v>60</v>
      </c>
      <c r="E36" s="47">
        <v>837114</v>
      </c>
      <c r="F36" s="10">
        <f t="shared" si="0"/>
        <v>47455.442176870747</v>
      </c>
      <c r="G36" s="9">
        <f t="shared" si="1"/>
        <v>42850.061712448689</v>
      </c>
      <c r="H36" s="9">
        <f t="shared" si="2"/>
        <v>1833.2102320380206</v>
      </c>
      <c r="I36" s="31">
        <f t="shared" si="3"/>
        <v>477.80479452054794</v>
      </c>
      <c r="J36" s="48">
        <f t="shared" si="4"/>
        <v>292.03349031920459</v>
      </c>
      <c r="K36" s="8">
        <f t="shared" si="5"/>
        <v>788.37791095890407</v>
      </c>
      <c r="L36" s="8">
        <f t="shared" si="12"/>
        <v>9460.5349315068488</v>
      </c>
      <c r="M36" s="8">
        <f t="shared" si="13"/>
        <v>438.05023547880688</v>
      </c>
      <c r="N36" s="8">
        <f t="shared" si="14"/>
        <v>584.06698063840918</v>
      </c>
      <c r="O36" s="40"/>
    </row>
    <row r="37" spans="1:17" ht="14.25" x14ac:dyDescent="0.3">
      <c r="B37" s="38"/>
      <c r="C37" s="12"/>
      <c r="D37" s="26" t="s">
        <v>61</v>
      </c>
      <c r="E37" s="47">
        <v>842114</v>
      </c>
      <c r="F37" s="10">
        <f t="shared" si="0"/>
        <v>47738.888888888891</v>
      </c>
      <c r="G37" s="9">
        <f t="shared" si="1"/>
        <v>43106.00093764651</v>
      </c>
      <c r="H37" s="9">
        <f t="shared" si="2"/>
        <v>1844.1598173515983</v>
      </c>
      <c r="I37" s="31">
        <f t="shared" si="3"/>
        <v>480.65867579908678</v>
      </c>
      <c r="J37" s="48">
        <f t="shared" si="4"/>
        <v>293.77777777777777</v>
      </c>
      <c r="K37" s="8">
        <f t="shared" si="5"/>
        <v>793.08681506849325</v>
      </c>
      <c r="L37" s="8">
        <f t="shared" si="12"/>
        <v>9517.041780821919</v>
      </c>
      <c r="M37" s="8">
        <f t="shared" si="13"/>
        <v>440.66666666666663</v>
      </c>
      <c r="N37" s="8">
        <f t="shared" si="14"/>
        <v>587.55555555555554</v>
      </c>
      <c r="O37" s="39"/>
    </row>
    <row r="38" spans="1:17" ht="14.25" x14ac:dyDescent="0.3">
      <c r="B38" s="51"/>
      <c r="C38" s="12"/>
      <c r="D38" s="26" t="s">
        <v>62</v>
      </c>
      <c r="E38" s="47">
        <v>847114</v>
      </c>
      <c r="F38" s="10">
        <f t="shared" si="0"/>
        <v>48022.335600907027</v>
      </c>
      <c r="G38" s="9">
        <f t="shared" si="1"/>
        <v>43361.940162844323</v>
      </c>
      <c r="H38" s="9">
        <f t="shared" si="2"/>
        <v>1855.1094026651751</v>
      </c>
      <c r="I38" s="31">
        <f t="shared" si="3"/>
        <v>483.51255707762556</v>
      </c>
      <c r="J38" s="48">
        <f t="shared" si="4"/>
        <v>295.52206523635095</v>
      </c>
      <c r="K38" s="8">
        <f t="shared" si="5"/>
        <v>797.79571917808221</v>
      </c>
      <c r="L38" s="8">
        <f t="shared" si="12"/>
        <v>9573.5486301369856</v>
      </c>
      <c r="M38" s="8">
        <f t="shared" si="13"/>
        <v>443.28309785452643</v>
      </c>
      <c r="N38" s="8">
        <f t="shared" si="14"/>
        <v>591.04413047270191</v>
      </c>
      <c r="O38" s="39"/>
    </row>
    <row r="39" spans="1:17" ht="14.25" x14ac:dyDescent="0.3">
      <c r="B39" s="7"/>
      <c r="C39" s="7"/>
      <c r="D39" s="7" t="s">
        <v>63</v>
      </c>
      <c r="E39" s="47">
        <v>852114</v>
      </c>
      <c r="F39" s="10">
        <f t="shared" si="0"/>
        <v>48305.78231292517</v>
      </c>
      <c r="G39" s="9">
        <f t="shared" si="1"/>
        <v>43617.879388042136</v>
      </c>
      <c r="H39" s="9">
        <f t="shared" si="2"/>
        <v>1866.0589879787528</v>
      </c>
      <c r="I39" s="31">
        <f t="shared" si="3"/>
        <v>486.36643835616439</v>
      </c>
      <c r="J39" s="48">
        <f t="shared" si="4"/>
        <v>297.26635269492414</v>
      </c>
      <c r="K39" s="8">
        <f t="shared" si="5"/>
        <v>802.50462328767128</v>
      </c>
      <c r="L39" s="8">
        <f t="shared" si="12"/>
        <v>9630.0554794520558</v>
      </c>
      <c r="M39" s="8">
        <f t="shared" si="13"/>
        <v>445.89952904238623</v>
      </c>
      <c r="N39" s="8">
        <f t="shared" si="14"/>
        <v>594.53270538984827</v>
      </c>
      <c r="O39" s="36"/>
    </row>
    <row r="40" spans="1:17" ht="14.25" x14ac:dyDescent="0.3">
      <c r="B40" s="11"/>
      <c r="C40" s="54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0"/>
    </row>
    <row r="41" spans="1:17" ht="14.25" x14ac:dyDescent="0.3">
      <c r="B41" s="11"/>
      <c r="C41" s="5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40"/>
    </row>
    <row r="42" spans="1:17" ht="14.25" x14ac:dyDescent="0.3">
      <c r="B42" s="1"/>
      <c r="C42" s="68"/>
      <c r="D42" s="26"/>
      <c r="E42" s="69"/>
      <c r="F42" s="62"/>
      <c r="G42" s="62"/>
      <c r="H42" s="62"/>
      <c r="I42" s="63"/>
      <c r="J42" s="64"/>
      <c r="K42" s="70"/>
      <c r="L42" s="70"/>
      <c r="M42" s="70"/>
      <c r="N42" s="70"/>
      <c r="O42" s="40"/>
    </row>
    <row r="43" spans="1:17" ht="14.25" x14ac:dyDescent="0.3">
      <c r="B43" s="71"/>
      <c r="C43" s="1"/>
      <c r="D43" s="26"/>
      <c r="E43" s="69"/>
      <c r="F43" s="62"/>
      <c r="G43" s="62"/>
      <c r="H43" s="62"/>
      <c r="I43" s="63"/>
      <c r="J43" s="64"/>
      <c r="K43" s="70"/>
      <c r="L43" s="70"/>
      <c r="M43" s="70"/>
      <c r="N43" s="70"/>
      <c r="O43" s="40"/>
    </row>
    <row r="44" spans="1:17" ht="14.25" x14ac:dyDescent="0.3">
      <c r="A44" s="40"/>
      <c r="B44" s="71"/>
      <c r="C44" s="1"/>
      <c r="D44" s="3" t="s">
        <v>64</v>
      </c>
      <c r="E44" s="1" t="s">
        <v>65</v>
      </c>
      <c r="F44" s="40"/>
      <c r="G44" s="40"/>
      <c r="H44" s="40"/>
      <c r="I44" s="40"/>
      <c r="J44" s="40"/>
      <c r="K44" s="40"/>
      <c r="L44" s="40"/>
      <c r="M44" s="45"/>
      <c r="N44" s="5" t="s">
        <v>66</v>
      </c>
      <c r="O44" s="40"/>
      <c r="P44" s="40"/>
      <c r="Q44" s="40"/>
    </row>
    <row r="45" spans="1:17" ht="14.25" x14ac:dyDescent="0.3">
      <c r="A45" s="40"/>
      <c r="B45" s="71"/>
      <c r="C45" s="1"/>
      <c r="D45" s="3" t="s">
        <v>64</v>
      </c>
      <c r="E45" s="1" t="s">
        <v>67</v>
      </c>
      <c r="F45" s="40"/>
      <c r="G45" s="40"/>
      <c r="H45" s="40"/>
      <c r="I45" s="40"/>
      <c r="J45" s="40"/>
      <c r="K45" s="40"/>
      <c r="L45" s="40"/>
      <c r="M45" s="45"/>
      <c r="N45" s="5" t="s">
        <v>68</v>
      </c>
      <c r="O45" s="40"/>
      <c r="P45" s="40"/>
      <c r="Q45" s="40"/>
    </row>
    <row r="46" spans="1:17" ht="14.25" x14ac:dyDescent="0.3">
      <c r="A46" s="40"/>
      <c r="B46" s="71"/>
      <c r="C46" s="1"/>
      <c r="D46" s="3" t="s">
        <v>64</v>
      </c>
      <c r="E46" s="1" t="s">
        <v>69</v>
      </c>
      <c r="F46" s="40"/>
      <c r="G46" s="40"/>
      <c r="H46" s="40"/>
      <c r="I46" s="40"/>
      <c r="J46" s="40"/>
      <c r="K46" s="40"/>
      <c r="L46" s="40"/>
      <c r="M46" s="45"/>
      <c r="N46" s="5" t="s">
        <v>70</v>
      </c>
      <c r="O46" s="40"/>
      <c r="P46" s="40"/>
      <c r="Q46" s="40"/>
    </row>
    <row r="47" spans="1:17" ht="14.25" x14ac:dyDescent="0.3">
      <c r="A47" s="40"/>
      <c r="B47" s="1"/>
      <c r="C47" s="1"/>
      <c r="D47" s="3" t="s">
        <v>64</v>
      </c>
      <c r="E47" s="1" t="s">
        <v>71</v>
      </c>
      <c r="F47" s="40"/>
      <c r="G47" s="40"/>
      <c r="H47" s="40"/>
      <c r="I47" s="4"/>
      <c r="J47" s="40"/>
      <c r="K47" s="40"/>
      <c r="L47" s="40"/>
      <c r="M47" s="45"/>
      <c r="N47" s="40"/>
      <c r="O47" s="40"/>
      <c r="P47" s="40"/>
      <c r="Q47" s="40"/>
    </row>
    <row r="48" spans="1:17" ht="14.25" x14ac:dyDescent="0.3">
      <c r="A48" s="40"/>
      <c r="B48" s="1"/>
      <c r="C48" s="1"/>
      <c r="D48" s="3"/>
      <c r="E48" s="40"/>
      <c r="F48" s="40"/>
      <c r="G48" s="40"/>
      <c r="H48" s="40"/>
      <c r="I48" s="40"/>
      <c r="J48" s="40"/>
      <c r="K48" s="40"/>
      <c r="L48" s="40"/>
      <c r="M48" s="45"/>
      <c r="N48" s="40"/>
      <c r="O48" s="40"/>
      <c r="P48" s="40"/>
      <c r="Q48" s="40"/>
    </row>
    <row r="49" spans="1:15" ht="14.25" x14ac:dyDescent="0.3">
      <c r="A49" s="40"/>
      <c r="B49" s="40"/>
      <c r="C49" s="40"/>
      <c r="D49" s="2"/>
      <c r="E49" s="52" t="s">
        <v>72</v>
      </c>
      <c r="F49" s="52"/>
      <c r="G49" s="52"/>
      <c r="H49" s="52"/>
      <c r="I49" s="52"/>
      <c r="J49" s="52"/>
      <c r="K49" s="52"/>
      <c r="L49" s="52"/>
    </row>
    <row r="50" spans="1:15" ht="14.25" x14ac:dyDescent="0.3">
      <c r="A50" s="40"/>
      <c r="B50" s="72"/>
      <c r="C50" s="40"/>
      <c r="D50" s="40"/>
      <c r="E50" s="52"/>
      <c r="F50" s="52"/>
      <c r="G50" s="52"/>
      <c r="H50" s="52"/>
      <c r="I50" s="52"/>
      <c r="J50" s="52"/>
      <c r="K50" s="52"/>
      <c r="L50" s="52"/>
      <c r="N50" s="65"/>
      <c r="O50" s="40"/>
    </row>
    <row r="51" spans="1:15" ht="14.25" x14ac:dyDescent="0.3">
      <c r="A51" s="40"/>
      <c r="B51" s="40"/>
      <c r="C51" s="66"/>
      <c r="D51" s="40"/>
      <c r="E51" s="52" t="s">
        <v>73</v>
      </c>
      <c r="F51" s="52"/>
      <c r="G51" s="52"/>
      <c r="H51" s="52"/>
      <c r="I51" s="52"/>
      <c r="J51" s="52"/>
      <c r="K51" s="52"/>
      <c r="L51" s="52"/>
      <c r="N51" s="67"/>
      <c r="O51" s="40"/>
    </row>
    <row r="52" spans="1:15" x14ac:dyDescent="0.2">
      <c r="A52" s="40"/>
      <c r="B52" s="40"/>
      <c r="C52" s="40"/>
      <c r="D52" s="40"/>
      <c r="E52" s="52" t="s">
        <v>74</v>
      </c>
      <c r="F52" s="52"/>
      <c r="G52" s="52"/>
      <c r="H52" s="52"/>
      <c r="I52" s="52"/>
      <c r="J52" s="52"/>
      <c r="K52" s="52"/>
      <c r="L52" s="52"/>
      <c r="N52" s="40"/>
      <c r="O52" s="40"/>
    </row>
    <row r="53" spans="1:15" x14ac:dyDescent="0.2">
      <c r="E53" s="52" t="s">
        <v>75</v>
      </c>
      <c r="F53" s="52"/>
      <c r="G53" s="52"/>
      <c r="H53" s="52"/>
      <c r="I53" s="52"/>
      <c r="J53" s="52"/>
      <c r="K53" s="52"/>
      <c r="L53" s="52"/>
      <c r="O53" s="40"/>
    </row>
    <row r="54" spans="1:15" x14ac:dyDescent="0.2">
      <c r="E54" s="52" t="s">
        <v>76</v>
      </c>
      <c r="F54" s="52"/>
      <c r="G54" s="52"/>
      <c r="H54" s="52"/>
      <c r="I54" s="52"/>
      <c r="J54" s="52"/>
      <c r="K54" s="52"/>
      <c r="L54" s="52"/>
      <c r="O54" s="40"/>
    </row>
    <row r="55" spans="1:15" x14ac:dyDescent="0.2">
      <c r="E55" s="52"/>
      <c r="F55" s="52"/>
      <c r="G55" s="52"/>
      <c r="H55" s="52"/>
      <c r="I55" s="52"/>
      <c r="J55" s="52"/>
      <c r="K55" s="52"/>
      <c r="L55" s="52"/>
      <c r="O55" s="40"/>
    </row>
    <row r="56" spans="1:15" x14ac:dyDescent="0.2">
      <c r="E56" s="52" t="s">
        <v>77</v>
      </c>
      <c r="F56" s="52"/>
      <c r="G56" s="52"/>
      <c r="H56" s="52"/>
      <c r="I56" s="52"/>
      <c r="J56" s="52"/>
      <c r="K56" s="52"/>
      <c r="L56" s="52"/>
      <c r="O56" s="40"/>
    </row>
    <row r="57" spans="1:15" x14ac:dyDescent="0.2">
      <c r="O57" s="40"/>
    </row>
    <row r="58" spans="1:15" x14ac:dyDescent="0.2">
      <c r="O58" s="40"/>
    </row>
    <row r="59" spans="1:15" ht="14.25" x14ac:dyDescent="0.3">
      <c r="A59" s="2"/>
      <c r="B59" s="40"/>
      <c r="O59" s="40"/>
    </row>
    <row r="60" spans="1:15" x14ac:dyDescent="0.2">
      <c r="J60" s="46"/>
    </row>
  </sheetData>
  <mergeCells count="2">
    <mergeCell ref="H3:H4"/>
    <mergeCell ref="M3:N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1.1.2021</vt:lpstr>
    </vt:vector>
  </TitlesOfParts>
  <Manager/>
  <Company>Odfjell Drilling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LØNNSMATRISE FOR OFFSHORE</dc:title>
  <dc:subject>REGNEARK</dc:subject>
  <dc:creator>HSG</dc:creator>
  <cp:keywords/>
  <dc:description>LØNNSMATRISE FOR OFFSHORE</dc:description>
  <cp:lastModifiedBy>Hognestad Markus</cp:lastModifiedBy>
  <cp:revision/>
  <dcterms:created xsi:type="dcterms:W3CDTF">1999-01-11T10:44:20Z</dcterms:created>
  <dcterms:modified xsi:type="dcterms:W3CDTF">2024-10-09T07:52:45Z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