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r\Downloads\"/>
    </mc:Choice>
  </mc:AlternateContent>
  <xr:revisionPtr revIDLastSave="0" documentId="8_{A6594E96-6CA5-4EA3-9D23-09D4BCAE8D2D}" xr6:coauthVersionLast="47" xr6:coauthVersionMax="47" xr10:uidLastSave="{00000000-0000-0000-0000-000000000000}"/>
  <bookViews>
    <workbookView xWindow="-110" yWindow="-110" windowWidth="19420" windowHeight="10420" tabRatio="843" xr2:uid="{00000000-000D-0000-FFFF-FFFF00000000}"/>
  </bookViews>
  <sheets>
    <sheet name="1.1.2021" sheetId="4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49" l="1"/>
  <c r="H37" i="49" s="1"/>
  <c r="I39" i="49"/>
  <c r="K39" i="49" s="1"/>
  <c r="L39" i="49" s="1"/>
  <c r="J38" i="49"/>
  <c r="M38" i="49" s="1"/>
  <c r="J37" i="49"/>
  <c r="N37" i="49" s="1"/>
  <c r="I36" i="49"/>
  <c r="K36" i="49" s="1"/>
  <c r="L36" i="49" s="1"/>
  <c r="I35" i="49"/>
  <c r="K35" i="49" s="1"/>
  <c r="L35" i="49" s="1"/>
  <c r="J34" i="49"/>
  <c r="M34" i="49" s="1"/>
  <c r="J33" i="49"/>
  <c r="N33" i="49" s="1"/>
  <c r="F32" i="49"/>
  <c r="H32" i="49" s="1"/>
  <c r="I31" i="49"/>
  <c r="K31" i="49" s="1"/>
  <c r="L31" i="49" s="1"/>
  <c r="J30" i="49"/>
  <c r="M30" i="49" s="1"/>
  <c r="J27" i="49"/>
  <c r="M27" i="49" s="1"/>
  <c r="F25" i="49"/>
  <c r="H25" i="49" s="1"/>
  <c r="J24" i="49"/>
  <c r="M24" i="49" s="1"/>
  <c r="I23" i="49"/>
  <c r="K23" i="49" s="1"/>
  <c r="L23" i="49" s="1"/>
  <c r="I22" i="49"/>
  <c r="K22" i="49" s="1"/>
  <c r="L22" i="49" s="1"/>
  <c r="F21" i="49"/>
  <c r="G21" i="49" s="1"/>
  <c r="J20" i="49"/>
  <c r="N20" i="49" s="1"/>
  <c r="J14" i="49"/>
  <c r="M14" i="49" s="1"/>
  <c r="F11" i="49"/>
  <c r="H11" i="49" s="1"/>
  <c r="I10" i="49"/>
  <c r="K10" i="49" s="1"/>
  <c r="L10" i="49" s="1"/>
  <c r="J8" i="49"/>
  <c r="M8" i="49" s="1"/>
  <c r="F36" i="49"/>
  <c r="H36" i="49" s="1"/>
  <c r="F34" i="49"/>
  <c r="H34" i="49" s="1"/>
  <c r="I32" i="49"/>
  <c r="K32" i="49" s="1"/>
  <c r="L32" i="49" s="1"/>
  <c r="I27" i="49"/>
  <c r="K27" i="49" s="1"/>
  <c r="L27" i="49" s="1"/>
  <c r="F27" i="49"/>
  <c r="G27" i="49" s="1"/>
  <c r="I26" i="49"/>
  <c r="K26" i="49" s="1"/>
  <c r="L26" i="49" s="1"/>
  <c r="G26" i="49"/>
  <c r="J21" i="49"/>
  <c r="N21" i="49" s="1"/>
  <c r="J15" i="49"/>
  <c r="M15" i="49" s="1"/>
  <c r="F13" i="49"/>
  <c r="H13" i="49" s="1"/>
  <c r="J12" i="49"/>
  <c r="M12" i="49" s="1"/>
  <c r="F12" i="49"/>
  <c r="G12" i="49" s="1"/>
  <c r="F9" i="49"/>
  <c r="H9" i="49" s="1"/>
  <c r="F39" i="49"/>
  <c r="G39" i="49" s="1"/>
  <c r="F38" i="49"/>
  <c r="G38" i="49" s="1"/>
  <c r="J36" i="49"/>
  <c r="N36" i="49" s="1"/>
  <c r="J32" i="49"/>
  <c r="N32" i="49" s="1"/>
  <c r="J31" i="49"/>
  <c r="M31" i="49" s="1"/>
  <c r="F31" i="49"/>
  <c r="H31" i="49" s="1"/>
  <c r="J23" i="49"/>
  <c r="N23" i="49" s="1"/>
  <c r="F23" i="49"/>
  <c r="H23" i="49" s="1"/>
  <c r="I14" i="49"/>
  <c r="K14" i="49" s="1"/>
  <c r="L14" i="49" s="1"/>
  <c r="F14" i="49"/>
  <c r="H14" i="49" s="1"/>
  <c r="F10" i="49"/>
  <c r="G10" i="49" s="1"/>
  <c r="J10" i="49"/>
  <c r="M10" i="49" s="1"/>
  <c r="F8" i="49"/>
  <c r="H8" i="49" s="1"/>
  <c r="I8" i="49"/>
  <c r="K8" i="49" s="1"/>
  <c r="L8" i="49" s="1"/>
  <c r="I12" i="49"/>
  <c r="K12" i="49" s="1"/>
  <c r="L12" i="49" s="1"/>
  <c r="I21" i="49"/>
  <c r="K21" i="49" s="1"/>
  <c r="L21" i="49" s="1"/>
  <c r="I25" i="49"/>
  <c r="K25" i="49" s="1"/>
  <c r="L25" i="49" s="1"/>
  <c r="I34" i="49"/>
  <c r="K34" i="49" s="1"/>
  <c r="L34" i="49" s="1"/>
  <c r="I38" i="49"/>
  <c r="K38" i="49" s="1"/>
  <c r="L38" i="49" s="1"/>
  <c r="I9" i="49"/>
  <c r="K9" i="49" s="1"/>
  <c r="L9" i="49" s="1"/>
  <c r="I13" i="49"/>
  <c r="K13" i="49" s="1"/>
  <c r="L13" i="49" s="1"/>
  <c r="J9" i="49"/>
  <c r="M9" i="49" s="1"/>
  <c r="J13" i="49"/>
  <c r="M13" i="49" s="1"/>
  <c r="F15" i="49"/>
  <c r="H15" i="49" s="1"/>
  <c r="F24" i="49"/>
  <c r="H24" i="49" s="1"/>
  <c r="J26" i="49"/>
  <c r="M26" i="49" s="1"/>
  <c r="F33" i="49"/>
  <c r="G33" i="49" s="1"/>
  <c r="J35" i="49"/>
  <c r="N35" i="49" s="1"/>
  <c r="J39" i="49"/>
  <c r="N39" i="49" s="1"/>
  <c r="I15" i="49"/>
  <c r="K15" i="49" s="1"/>
  <c r="L15" i="49" s="1"/>
  <c r="I24" i="49"/>
  <c r="K24" i="49" s="1"/>
  <c r="L24" i="49" s="1"/>
  <c r="I33" i="49"/>
  <c r="K33" i="49" s="1"/>
  <c r="L33" i="49" s="1"/>
  <c r="I37" i="49"/>
  <c r="K37" i="49" s="1"/>
  <c r="L37" i="49" s="1"/>
  <c r="J22" i="49"/>
  <c r="N22" i="49" s="1"/>
  <c r="H26" i="49"/>
  <c r="I11" i="49"/>
  <c r="K11" i="49" s="1"/>
  <c r="L11" i="49" s="1"/>
  <c r="F22" i="49"/>
  <c r="G22" i="49" s="1"/>
  <c r="I20" i="49"/>
  <c r="K20" i="49" s="1"/>
  <c r="L20" i="49" s="1"/>
  <c r="F20" i="49"/>
  <c r="G20" i="49" s="1"/>
  <c r="I30" i="49"/>
  <c r="K30" i="49" s="1"/>
  <c r="L30" i="49" s="1"/>
  <c r="F35" i="49"/>
  <c r="H35" i="49" s="1"/>
  <c r="J25" i="49"/>
  <c r="M25" i="49" s="1"/>
  <c r="J11" i="49"/>
  <c r="N11" i="49" s="1"/>
  <c r="F30" i="49"/>
  <c r="H30" i="49" s="1"/>
  <c r="N34" i="49" l="1"/>
  <c r="H12" i="49"/>
  <c r="G11" i="49"/>
  <c r="M39" i="49"/>
  <c r="G9" i="49"/>
  <c r="N25" i="49"/>
  <c r="G14" i="49"/>
  <c r="M11" i="49"/>
  <c r="M21" i="49"/>
  <c r="G36" i="49"/>
  <c r="M37" i="49"/>
  <c r="N10" i="49"/>
  <c r="G30" i="49"/>
  <c r="M22" i="49"/>
  <c r="G15" i="49"/>
  <c r="M33" i="49"/>
  <c r="G32" i="49"/>
  <c r="M32" i="49"/>
  <c r="G31" i="49"/>
  <c r="N30" i="49"/>
  <c r="H27" i="49"/>
  <c r="N27" i="49"/>
  <c r="N26" i="49"/>
  <c r="G24" i="49"/>
  <c r="H20" i="49"/>
  <c r="G35" i="49"/>
  <c r="H21" i="49"/>
  <c r="H33" i="49"/>
  <c r="H10" i="49"/>
  <c r="H38" i="49"/>
  <c r="G25" i="49"/>
  <c r="N31" i="49"/>
  <c r="G23" i="49"/>
  <c r="M20" i="49"/>
  <c r="M36" i="49"/>
  <c r="N24" i="49"/>
  <c r="G34" i="49"/>
  <c r="N12" i="49"/>
  <c r="N15" i="49"/>
  <c r="N14" i="49"/>
  <c r="N13" i="49"/>
  <c r="N9" i="49"/>
  <c r="N8" i="49"/>
  <c r="G8" i="49"/>
  <c r="M35" i="49"/>
  <c r="M23" i="49"/>
  <c r="H22" i="49"/>
  <c r="G13" i="49"/>
  <c r="H39" i="49"/>
  <c r="N38" i="49"/>
  <c r="G37" i="49"/>
</calcChain>
</file>

<file path=xl/sharedStrings.xml><?xml version="1.0" encoding="utf-8"?>
<sst xmlns="http://schemas.openxmlformats.org/spreadsheetml/2006/main" count="87" uniqueCount="79">
  <si>
    <t>Overtid</t>
  </si>
  <si>
    <t>Ref. til</t>
  </si>
  <si>
    <t>Årslønn</t>
  </si>
  <si>
    <t>Justert</t>
  </si>
  <si>
    <t>Normaltime</t>
  </si>
  <si>
    <t>Offshore</t>
  </si>
  <si>
    <t>På land</t>
  </si>
  <si>
    <t>m/ferie</t>
  </si>
  <si>
    <t>mnd.lønn</t>
  </si>
  <si>
    <t>offshore</t>
  </si>
  <si>
    <t>på land</t>
  </si>
  <si>
    <t>Operatør</t>
  </si>
  <si>
    <t>C</t>
  </si>
  <si>
    <t>*</t>
  </si>
  <si>
    <t>NR/Nopef</t>
  </si>
  <si>
    <t>Månedslønn</t>
  </si>
  <si>
    <t>Dagsats</t>
  </si>
  <si>
    <t>Tallene i denne matrisen er gjeldende, og er lagt</t>
  </si>
  <si>
    <t>inn i lønnssystemet.</t>
  </si>
  <si>
    <t>NB! Årslønn er direkte avskrift fra lønnsmatrise fra NR.</t>
  </si>
  <si>
    <t xml:space="preserve">Årslønn fremkommer som B x 12 x 147/100 </t>
  </si>
  <si>
    <t>Offshore Bonus</t>
  </si>
  <si>
    <t>RegulativVivaldi</t>
  </si>
  <si>
    <t>CTO1</t>
  </si>
  <si>
    <t>4505 - 4511</t>
  </si>
  <si>
    <t>CTO2</t>
  </si>
  <si>
    <t>4604 - 4610</t>
  </si>
  <si>
    <t>CTO3</t>
  </si>
  <si>
    <t>Ny matrise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</si>
  <si>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</si>
  <si>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</si>
  <si>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</si>
  <si>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</si>
  <si>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</si>
  <si>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</si>
  <si>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</si>
  <si>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</si>
  <si>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</si>
  <si>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</si>
  <si>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</si>
  <si>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</si>
  <si>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</si>
  <si>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</si>
  <si>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</si>
  <si>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</si>
  <si>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</si>
  <si>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</si>
  <si>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</si>
  <si>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</si>
  <si>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</si>
  <si>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</si>
  <si>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</si>
  <si>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</si>
  <si>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</si>
  <si>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</si>
  <si>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</si>
  <si>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</si>
  <si>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</si>
  <si>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</si>
  <si>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</si>
  <si>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</si>
  <si>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</si>
  <si>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</si>
  <si>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</si>
  <si>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Partene er enige om at:</t>
  </si>
  <si>
    <t>pr. 1.1.2020 strykes lønnstrinn A2, B1, C1 og E2,</t>
  </si>
  <si>
    <t>pr. 1.1.2021 strykes lønnstrinn A3, B2, C2 og E3,</t>
  </si>
  <si>
    <t>pr. 1.1.2022 strykes lønnstrinn A4, B3 og E4,</t>
  </si>
  <si>
    <t>pr. 1.1.2023 strykes lønnstrinn B4</t>
  </si>
  <si>
    <t>med mindre partene i forbindelse med hovedoppgjørsforhandlinger blir enige om noe annet.</t>
  </si>
  <si>
    <t>Strøket 1.1.20</t>
  </si>
  <si>
    <t>Strøket 1.1.21</t>
  </si>
  <si>
    <t>Strøket 1.1.22</t>
  </si>
  <si>
    <r>
      <t>For ansatte som utnevnes til OWS representant offshore utbetales et administrasjonstillegg på Kr. 950</t>
    </r>
    <r>
      <rPr>
        <sz val="8"/>
        <color indexed="10"/>
        <rFont val="Century Gothic"/>
        <family val="2"/>
      </rPr>
      <t>,</t>
    </r>
    <r>
      <rPr>
        <sz val="8"/>
        <rFont val="Century Gothic"/>
        <family val="2"/>
      </rPr>
      <t>- pr. dag</t>
    </r>
  </si>
  <si>
    <t>4703 - 4710</t>
  </si>
  <si>
    <t>Strøket 1.1.23</t>
  </si>
  <si>
    <t>Lønnsmatrise gjeldende fra 01.06.23</t>
  </si>
  <si>
    <r>
      <t>Nattillegg kr.</t>
    </r>
    <r>
      <rPr>
        <sz val="8"/>
        <color indexed="10"/>
        <rFont val="Century Gothic"/>
        <family val="2"/>
      </rPr>
      <t xml:space="preserve"> 103/</t>
    </r>
    <r>
      <rPr>
        <sz val="8"/>
        <rFont val="Century Gothic"/>
        <family val="2"/>
      </rPr>
      <t xml:space="preserve">t </t>
    </r>
  </si>
  <si>
    <r>
      <t>Helligdagstillegg på kr</t>
    </r>
    <r>
      <rPr>
        <sz val="8"/>
        <color indexed="10"/>
        <rFont val="Century Gothic"/>
        <family val="2"/>
      </rPr>
      <t xml:space="preserve"> 2275</t>
    </r>
    <r>
      <rPr>
        <sz val="8"/>
        <rFont val="Century Gothic"/>
        <family val="2"/>
      </rPr>
      <t>,- pr. dag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</si>
</sst>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\-"/>
    <numFmt numFmtId="165" formatCode="#,##0.00;[Red]#,##0.00\-"/>
    <numFmt numFmtId="166" formatCode="#,##0_ ;\-#,##0\ "/>
  </numFmts>
  <fonts count="20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16"/>
      <name val="Century Gothic"/>
      <family val="2"/>
    </font>
    <font>
      <u/>
      <sz val="8"/>
      <name val="Century Gothic"/>
      <family val="2"/>
    </font>
    <font>
      <sz val="7"/>
      <name val="Century Gothic"/>
      <family val="2"/>
    </font>
    <font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61"/>
      <name val="Century Gothic"/>
      <family val="2"/>
    </font>
    <font>
      <b/>
      <sz val="7"/>
      <name val="Century Gothic"/>
      <family val="2"/>
    </font>
    <font>
      <sz val="10"/>
      <name val="MS Sans Serif"/>
    </font>
    <font>
      <sz val="8"/>
      <color indexed="61"/>
      <name val="Century Gothic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Century Gothic"/>
      <family val="2"/>
    </font>
    <font>
      <b/>
      <sz val="8"/>
      <color rgb="FF0000FF"/>
      <name val="Century Gothic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MS Sans Serif"/>
    </font>
    <font>
      <sz val="8"/>
      <color rgb="FF0000FF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2" fillId="0" borderId="0"/>
    <xf numFmtId="0" fontId="14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3" applyFont="1"/>
    <xf numFmtId="49" fontId="3" fillId="0" borderId="0" xfId="3" applyNumberFormat="1" applyFont="1"/>
    <xf numFmtId="49" fontId="3" fillId="0" borderId="0" xfId="3" applyNumberFormat="1" applyFont="1" applyAlignment="1">
      <alignment horizontal="right"/>
    </xf>
    <xf numFmtId="2" fontId="4" fillId="0" borderId="0" xfId="3" applyNumberFormat="1" applyFont="1"/>
    <xf numFmtId="0" fontId="7" fillId="0" borderId="0" xfId="3" applyFont="1"/>
    <xf numFmtId="0" fontId="9" fillId="0" borderId="0" xfId="3" applyFont="1"/>
    <xf numFmtId="0" fontId="3" fillId="0" borderId="1" xfId="3" applyFont="1" applyBorder="1"/>
    <xf numFmtId="1" fontId="4" fillId="0" borderId="2" xfId="3" applyNumberFormat="1" applyFont="1" applyBorder="1" applyAlignment="1">
      <alignment horizontal="center"/>
    </xf>
    <xf numFmtId="3" fontId="4" fillId="3" borderId="2" xfId="3" applyNumberFormat="1" applyFont="1" applyFill="1" applyBorder="1" applyAlignment="1">
      <alignment horizontal="center"/>
    </xf>
    <xf numFmtId="3" fontId="3" fillId="3" borderId="2" xfId="3" applyNumberFormat="1" applyFont="1" applyFill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3" xfId="3" applyFont="1" applyBorder="1"/>
    <xf numFmtId="0" fontId="3" fillId="0" borderId="2" xfId="3" applyFont="1" applyBorder="1"/>
    <xf numFmtId="0" fontId="4" fillId="0" borderId="2" xfId="3" applyFont="1" applyBorder="1"/>
    <xf numFmtId="0" fontId="4" fillId="0" borderId="1" xfId="3" applyFont="1" applyBorder="1"/>
    <xf numFmtId="0" fontId="3" fillId="2" borderId="4" xfId="3" applyFont="1" applyFill="1" applyBorder="1" applyAlignment="1">
      <alignment horizontal="center"/>
    </xf>
    <xf numFmtId="2" fontId="3" fillId="0" borderId="5" xfId="3" applyNumberFormat="1" applyFont="1" applyBorder="1" applyAlignment="1">
      <alignment horizontal="center"/>
    </xf>
    <xf numFmtId="2" fontId="3" fillId="2" borderId="5" xfId="3" applyNumberFormat="1" applyFont="1" applyFill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6" xfId="3" applyFont="1" applyBorder="1" applyAlignment="1">
      <alignment horizontal="centerContinuous"/>
    </xf>
    <xf numFmtId="0" fontId="3" fillId="0" borderId="4" xfId="3" applyFont="1" applyBorder="1" applyAlignment="1">
      <alignment horizontal="centerContinuous"/>
    </xf>
    <xf numFmtId="2" fontId="3" fillId="0" borderId="7" xfId="3" applyNumberFormat="1" applyFont="1" applyBorder="1" applyAlignment="1">
      <alignment horizontal="center"/>
    </xf>
    <xf numFmtId="2" fontId="3" fillId="2" borderId="7" xfId="3" applyNumberFormat="1" applyFont="1" applyFill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8" xfId="3" applyFont="1" applyBorder="1" applyAlignment="1">
      <alignment horizontal="centerContinuous"/>
    </xf>
    <xf numFmtId="1" fontId="3" fillId="0" borderId="0" xfId="3" applyNumberFormat="1" applyFont="1"/>
    <xf numFmtId="0" fontId="3" fillId="0" borderId="9" xfId="3" applyFont="1" applyBorder="1" applyAlignment="1">
      <alignment horizontal="centerContinuous"/>
    </xf>
    <xf numFmtId="0" fontId="3" fillId="0" borderId="10" xfId="3" applyFont="1" applyBorder="1" applyAlignment="1">
      <alignment horizontal="centerContinuous"/>
    </xf>
    <xf numFmtId="0" fontId="3" fillId="0" borderId="11" xfId="3" applyFont="1" applyBorder="1" applyAlignment="1">
      <alignment horizontal="centerContinuous"/>
    </xf>
    <xf numFmtId="0" fontId="4" fillId="0" borderId="0" xfId="3" applyFont="1" applyAlignment="1">
      <alignment horizontal="center"/>
    </xf>
    <xf numFmtId="2" fontId="3" fillId="3" borderId="2" xfId="3" applyNumberFormat="1" applyFont="1" applyFill="1" applyBorder="1" applyAlignment="1">
      <alignment horizontal="center"/>
    </xf>
    <xf numFmtId="0" fontId="15" fillId="4" borderId="12" xfId="3" applyFont="1" applyFill="1" applyBorder="1" applyAlignment="1">
      <alignment horizontal="center"/>
    </xf>
    <xf numFmtId="0" fontId="3" fillId="2" borderId="13" xfId="3" applyFont="1" applyFill="1" applyBorder="1" applyAlignment="1">
      <alignment horizontal="centerContinuous"/>
    </xf>
    <xf numFmtId="0" fontId="16" fillId="0" borderId="12" xfId="3" applyFont="1" applyBorder="1" applyAlignment="1">
      <alignment horizontal="center"/>
    </xf>
    <xf numFmtId="0" fontId="3" fillId="0" borderId="14" xfId="3" applyFont="1" applyBorder="1" applyAlignment="1">
      <alignment horizontal="left"/>
    </xf>
    <xf numFmtId="164" fontId="7" fillId="0" borderId="0" xfId="3" applyNumberFormat="1" applyFont="1"/>
    <xf numFmtId="0" fontId="16" fillId="0" borderId="15" xfId="3" applyFont="1" applyBorder="1" applyAlignment="1">
      <alignment horizontal="center"/>
    </xf>
    <xf numFmtId="0" fontId="16" fillId="0" borderId="16" xfId="3" applyFont="1" applyBorder="1" applyAlignment="1">
      <alignment horizontal="center"/>
    </xf>
    <xf numFmtId="0" fontId="11" fillId="0" borderId="0" xfId="3" applyFont="1"/>
    <xf numFmtId="0" fontId="12" fillId="0" borderId="0" xfId="4"/>
    <xf numFmtId="165" fontId="3" fillId="0" borderId="0" xfId="1" applyFont="1" applyAlignment="1">
      <alignment horizontal="centerContinuous"/>
    </xf>
    <xf numFmtId="165" fontId="3" fillId="2" borderId="6" xfId="1" applyFont="1" applyFill="1" applyBorder="1" applyAlignment="1">
      <alignment horizontal="centerContinuous"/>
    </xf>
    <xf numFmtId="165" fontId="3" fillId="2" borderId="4" xfId="1" applyFont="1" applyFill="1" applyBorder="1" applyAlignment="1">
      <alignment horizontal="center"/>
    </xf>
    <xf numFmtId="9" fontId="5" fillId="0" borderId="4" xfId="3" applyNumberFormat="1" applyFont="1" applyBorder="1" applyAlignment="1">
      <alignment horizontal="center"/>
    </xf>
    <xf numFmtId="165" fontId="12" fillId="0" borderId="0" xfId="1" applyFont="1"/>
    <xf numFmtId="165" fontId="0" fillId="0" borderId="0" xfId="1" applyFont="1"/>
    <xf numFmtId="164" fontId="10" fillId="4" borderId="7" xfId="2" applyNumberFormat="1" applyFont="1" applyFill="1" applyBorder="1"/>
    <xf numFmtId="166" fontId="3" fillId="5" borderId="2" xfId="1" applyNumberFormat="1" applyFont="1" applyFill="1" applyBorder="1" applyAlignment="1">
      <alignment horizontal="center"/>
    </xf>
    <xf numFmtId="0" fontId="16" fillId="0" borderId="17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6" fillId="0" borderId="18" xfId="3" applyFont="1" applyBorder="1" applyAlignment="1">
      <alignment horizontal="center"/>
    </xf>
    <xf numFmtId="0" fontId="1" fillId="0" borderId="0" xfId="0" applyFont="1"/>
    <xf numFmtId="1" fontId="3" fillId="6" borderId="0" xfId="3" applyNumberFormat="1" applyFont="1" applyFill="1"/>
    <xf numFmtId="0" fontId="3" fillId="0" borderId="2" xfId="3" applyFont="1" applyBorder="1" applyAlignment="1">
      <alignment horizontal="center"/>
    </xf>
    <xf numFmtId="0" fontId="3" fillId="0" borderId="19" xfId="3" applyFont="1" applyBorder="1" applyAlignment="1">
      <alignment horizontal="left"/>
    </xf>
    <xf numFmtId="0" fontId="17" fillId="4" borderId="20" xfId="5" applyFont="1" applyFill="1" applyBorder="1"/>
    <xf numFmtId="0" fontId="17" fillId="4" borderId="21" xfId="5" applyFont="1" applyFill="1" applyBorder="1"/>
    <xf numFmtId="0" fontId="18" fillId="4" borderId="22" xfId="0" applyFont="1" applyFill="1" applyBorder="1"/>
    <xf numFmtId="0" fontId="17" fillId="4" borderId="23" xfId="5" applyFont="1" applyFill="1" applyBorder="1"/>
    <xf numFmtId="0" fontId="17" fillId="4" borderId="24" xfId="5" applyFont="1" applyFill="1" applyBorder="1"/>
    <xf numFmtId="0" fontId="17" fillId="4" borderId="25" xfId="5" applyFont="1" applyFill="1" applyBorder="1"/>
    <xf numFmtId="3" fontId="3" fillId="3" borderId="0" xfId="3" applyNumberFormat="1" applyFont="1" applyFill="1" applyAlignment="1">
      <alignment horizontal="center"/>
    </xf>
    <xf numFmtId="2" fontId="3" fillId="3" borderId="0" xfId="3" applyNumberFormat="1" applyFont="1" applyFill="1" applyAlignment="1">
      <alignment horizontal="center"/>
    </xf>
    <xf numFmtId="166" fontId="3" fillId="3" borderId="0" xfId="1" applyNumberFormat="1" applyFont="1" applyFill="1" applyBorder="1" applyAlignment="1">
      <alignment horizontal="center"/>
    </xf>
    <xf numFmtId="0" fontId="6" fillId="3" borderId="0" xfId="3" applyFont="1" applyFill="1" applyAlignment="1">
      <alignment horizontal="center"/>
    </xf>
    <xf numFmtId="2" fontId="3" fillId="0" borderId="0" xfId="3" applyNumberFormat="1" applyFont="1"/>
    <xf numFmtId="0" fontId="3" fillId="3" borderId="0" xfId="3" applyFont="1" applyFill="1"/>
    <xf numFmtId="0" fontId="3" fillId="0" borderId="0" xfId="3" applyFont="1" applyAlignment="1">
      <alignment horizontal="center"/>
    </xf>
    <xf numFmtId="164" fontId="13" fillId="3" borderId="0" xfId="2" applyNumberFormat="1" applyFont="1" applyFill="1" applyBorder="1"/>
    <xf numFmtId="1" fontId="3" fillId="3" borderId="0" xfId="3" applyNumberFormat="1" applyFont="1" applyFill="1" applyAlignment="1">
      <alignment horizontal="center"/>
    </xf>
    <xf numFmtId="0" fontId="19" fillId="0" borderId="0" xfId="3" applyFont="1" applyAlignment="1">
      <alignment horizontal="center"/>
    </xf>
    <xf numFmtId="0" fontId="8" fillId="0" borderId="0" xfId="3" applyFont="1"/>
    <xf numFmtId="0" fontId="3" fillId="0" borderId="3" xfId="3" applyFont="1" applyBorder="1" applyAlignment="1">
      <alignment horizontal="center"/>
    </xf>
    <xf numFmtId="164" fontId="10" fillId="6" borderId="7" xfId="2" applyNumberFormat="1" applyFont="1" applyFill="1" applyBorder="1"/>
    <xf numFmtId="3" fontId="3" fillId="6" borderId="2" xfId="3" applyNumberFormat="1" applyFont="1" applyFill="1" applyBorder="1" applyAlignment="1">
      <alignment horizontal="center"/>
    </xf>
    <xf numFmtId="3" fontId="4" fillId="6" borderId="2" xfId="3" applyNumberFormat="1" applyFont="1" applyFill="1" applyBorder="1" applyAlignment="1">
      <alignment horizontal="center"/>
    </xf>
    <xf numFmtId="2" fontId="3" fillId="6" borderId="2" xfId="3" applyNumberFormat="1" applyFont="1" applyFill="1" applyBorder="1" applyAlignment="1">
      <alignment horizontal="center"/>
    </xf>
    <xf numFmtId="166" fontId="3" fillId="6" borderId="2" xfId="1" applyNumberFormat="1" applyFont="1" applyFill="1" applyBorder="1" applyAlignment="1">
      <alignment horizontal="center"/>
    </xf>
    <xf numFmtId="1" fontId="4" fillId="6" borderId="2" xfId="3" applyNumberFormat="1" applyFont="1" applyFill="1" applyBorder="1" applyAlignment="1">
      <alignment horizontal="center"/>
    </xf>
    <xf numFmtId="2" fontId="3" fillId="0" borderId="7" xfId="3" applyNumberFormat="1" applyFont="1" applyBorder="1" applyAlignment="1">
      <alignment horizontal="center" wrapText="1"/>
    </xf>
    <xf numFmtId="2" fontId="3" fillId="0" borderId="5" xfId="3" applyNumberFormat="1" applyFont="1" applyBorder="1" applyAlignment="1">
      <alignment horizontal="center" wrapText="1"/>
    </xf>
    <xf numFmtId="0" fontId="3" fillId="0" borderId="11" xfId="3" applyFont="1" applyBorder="1" applyAlignment="1">
      <alignment horizontal="center"/>
    </xf>
    <xf numFmtId="0" fontId="3" fillId="0" borderId="10" xfId="3" applyFont="1" applyBorder="1" applyAlignment="1">
      <alignment horizontal="center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Warning Text" xfId="5" builtin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topLeftCell="A29" workbookViewId="0">
      <selection activeCell="H45" sqref="H45"/>
    </sheetView>
  </sheetViews>
  <sheetFormatPr defaultRowHeight="13" x14ac:dyDescent="0.3"/>
  <cols>
    <col min="3" max="3" width="11" customWidth="1"/>
    <col min="4" max="11" width="9.81640625" bestFit="1" customWidth="1"/>
  </cols>
  <sheetData>
    <row r="1" spans="1:15" ht="14.5" x14ac:dyDescent="0.35">
      <c r="A1" s="56"/>
      <c r="B1" s="57"/>
      <c r="C1" s="57"/>
      <c r="D1" s="58"/>
      <c r="E1" s="40"/>
      <c r="F1" s="40"/>
      <c r="G1" s="40"/>
      <c r="H1" s="40"/>
    </row>
    <row r="2" spans="1:15" ht="15" thickBot="1" x14ac:dyDescent="0.4">
      <c r="A2" s="59"/>
      <c r="B2" s="60"/>
      <c r="C2" s="60"/>
      <c r="D2" s="61"/>
      <c r="E2" s="40"/>
      <c r="F2" s="40"/>
      <c r="G2" s="30" t="s">
        <v>76</v>
      </c>
      <c r="H2" s="30"/>
      <c r="I2" s="32">
        <v>1752</v>
      </c>
      <c r="J2" s="41"/>
      <c r="K2" s="29" t="s">
        <v>0</v>
      </c>
      <c r="L2" s="28"/>
      <c r="M2" s="27"/>
      <c r="N2" s="25"/>
      <c r="O2" s="40"/>
    </row>
    <row r="3" spans="1:15" ht="12.65" customHeight="1" x14ac:dyDescent="0.3">
      <c r="B3" s="6"/>
      <c r="C3" s="55" t="s">
        <v>1</v>
      </c>
      <c r="D3" s="40"/>
      <c r="E3" s="24" t="s">
        <v>2</v>
      </c>
      <c r="F3" s="23" t="s">
        <v>15</v>
      </c>
      <c r="G3" s="22" t="s">
        <v>3</v>
      </c>
      <c r="H3" s="80" t="s">
        <v>21</v>
      </c>
      <c r="I3" s="33" t="s">
        <v>4</v>
      </c>
      <c r="J3" s="42"/>
      <c r="K3" s="21" t="s">
        <v>5</v>
      </c>
      <c r="L3" s="20"/>
      <c r="M3" s="82" t="s">
        <v>6</v>
      </c>
      <c r="N3" s="83"/>
      <c r="O3" s="40"/>
    </row>
    <row r="4" spans="1:15" x14ac:dyDescent="0.3">
      <c r="B4" s="34" t="s">
        <v>22</v>
      </c>
      <c r="C4" s="35" t="s">
        <v>14</v>
      </c>
      <c r="D4" s="40" t="s">
        <v>28</v>
      </c>
      <c r="E4" s="19" t="s">
        <v>7</v>
      </c>
      <c r="F4" s="18"/>
      <c r="G4" s="17" t="s">
        <v>8</v>
      </c>
      <c r="H4" s="81"/>
      <c r="I4" s="16" t="s">
        <v>9</v>
      </c>
      <c r="J4" s="43" t="s">
        <v>10</v>
      </c>
      <c r="K4" s="44">
        <v>0.65</v>
      </c>
      <c r="L4" s="44" t="s">
        <v>16</v>
      </c>
      <c r="M4" s="44">
        <v>0.5</v>
      </c>
      <c r="N4" s="44">
        <v>1</v>
      </c>
      <c r="O4" s="40"/>
    </row>
    <row r="5" spans="1:15" x14ac:dyDescent="0.3">
      <c r="B5" s="11">
        <v>1</v>
      </c>
      <c r="C5" s="54" t="s">
        <v>70</v>
      </c>
      <c r="D5" s="53" t="s">
        <v>29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36"/>
    </row>
    <row r="6" spans="1:15" x14ac:dyDescent="0.3">
      <c r="B6" s="13"/>
      <c r="C6" s="54" t="s">
        <v>71</v>
      </c>
      <c r="D6" s="53" t="s">
        <v>30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36"/>
    </row>
    <row r="7" spans="1:15" x14ac:dyDescent="0.3">
      <c r="B7" s="1"/>
      <c r="C7" s="73" t="s">
        <v>72</v>
      </c>
      <c r="D7" s="53" t="s">
        <v>31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36"/>
    </row>
    <row r="8" spans="1:15" x14ac:dyDescent="0.3">
      <c r="B8" s="37" t="s">
        <v>23</v>
      </c>
      <c r="C8" s="12"/>
      <c r="D8" s="26" t="s">
        <v>32</v>
      </c>
      <c r="E8" s="47">
        <v>827698</v>
      </c>
      <c r="F8" s="10">
        <f t="shared" ref="F8:F39" si="0">(E8*100)/(147*12)</f>
        <v>46921.655328798188</v>
      </c>
      <c r="G8" s="9">
        <f t="shared" ref="G8:G39" si="1">F8*47.08/52.14</f>
        <v>42368.076963556166</v>
      </c>
      <c r="H8" s="9">
        <f t="shared" ref="H8:H39" si="2">((F8*12)*0.47)/146</f>
        <v>1812.5899729754917</v>
      </c>
      <c r="I8" s="31">
        <f t="shared" ref="I8:I39" si="3">E8/$I$2</f>
        <v>472.43036529680364</v>
      </c>
      <c r="J8" s="48">
        <f t="shared" ref="J8:J39" si="4">(E8*100)/(147*12)/162.5</f>
        <v>288.74864817721959</v>
      </c>
      <c r="K8" s="8">
        <f t="shared" ref="K8:K39" si="5">I8+(I8*K$4)</f>
        <v>779.51010273972599</v>
      </c>
      <c r="L8" s="8">
        <f t="shared" ref="L8:L15" si="6">SUM(K8*12)</f>
        <v>9354.1212328767124</v>
      </c>
      <c r="M8" s="8">
        <f t="shared" ref="M8:M15" si="7">J8+(J8*M$4)</f>
        <v>433.12297226582939</v>
      </c>
      <c r="N8" s="8">
        <f t="shared" ref="N8:N15" si="8">J8+(J8*N$4)</f>
        <v>577.49729635443919</v>
      </c>
      <c r="O8" s="36"/>
    </row>
    <row r="9" spans="1:15" x14ac:dyDescent="0.3">
      <c r="B9" s="49"/>
      <c r="C9" s="12"/>
      <c r="D9" s="26" t="s">
        <v>33</v>
      </c>
      <c r="E9" s="47">
        <v>832698</v>
      </c>
      <c r="F9" s="10">
        <f t="shared" si="0"/>
        <v>47205.102040816324</v>
      </c>
      <c r="G9" s="9">
        <f t="shared" si="1"/>
        <v>42624.01618875398</v>
      </c>
      <c r="H9" s="9">
        <f t="shared" si="2"/>
        <v>1823.5395582890687</v>
      </c>
      <c r="I9" s="31">
        <f t="shared" si="3"/>
        <v>475.28424657534248</v>
      </c>
      <c r="J9" s="48">
        <f t="shared" si="4"/>
        <v>290.49293563579278</v>
      </c>
      <c r="K9" s="8">
        <f t="shared" si="5"/>
        <v>784.21900684931506</v>
      </c>
      <c r="L9" s="8">
        <f t="shared" si="6"/>
        <v>9410.6280821917808</v>
      </c>
      <c r="M9" s="8">
        <f t="shared" si="7"/>
        <v>435.73940345368919</v>
      </c>
      <c r="N9" s="8">
        <f t="shared" si="8"/>
        <v>580.98587127158555</v>
      </c>
      <c r="O9" s="36"/>
    </row>
    <row r="10" spans="1:15" x14ac:dyDescent="0.3">
      <c r="B10" s="38" t="s">
        <v>24</v>
      </c>
      <c r="C10" s="12"/>
      <c r="D10" s="26" t="s">
        <v>34</v>
      </c>
      <c r="E10" s="47">
        <v>837698</v>
      </c>
      <c r="F10" s="10">
        <f t="shared" si="0"/>
        <v>47488.548752834467</v>
      </c>
      <c r="G10" s="9">
        <f t="shared" si="1"/>
        <v>42879.955413951793</v>
      </c>
      <c r="H10" s="9">
        <f t="shared" si="2"/>
        <v>1834.4891436026464</v>
      </c>
      <c r="I10" s="31">
        <f t="shared" si="3"/>
        <v>478.13812785388126</v>
      </c>
      <c r="J10" s="48">
        <f t="shared" si="4"/>
        <v>292.23722309436596</v>
      </c>
      <c r="K10" s="8">
        <f t="shared" si="5"/>
        <v>788.92791095890402</v>
      </c>
      <c r="L10" s="8">
        <f t="shared" si="6"/>
        <v>9467.1349315068474</v>
      </c>
      <c r="M10" s="8">
        <f t="shared" si="7"/>
        <v>438.35583464154894</v>
      </c>
      <c r="N10" s="8">
        <f t="shared" si="8"/>
        <v>584.47444618873192</v>
      </c>
      <c r="O10" s="36"/>
    </row>
    <row r="11" spans="1:15" x14ac:dyDescent="0.3">
      <c r="B11" s="50"/>
      <c r="C11" s="12"/>
      <c r="D11" s="26" t="s">
        <v>35</v>
      </c>
      <c r="E11" s="47">
        <v>842698</v>
      </c>
      <c r="F11" s="10">
        <f t="shared" si="0"/>
        <v>47771.995464852611</v>
      </c>
      <c r="G11" s="9">
        <f t="shared" si="1"/>
        <v>43135.894639149614</v>
      </c>
      <c r="H11" s="9">
        <f t="shared" si="2"/>
        <v>1845.4387289162239</v>
      </c>
      <c r="I11" s="31">
        <f t="shared" si="3"/>
        <v>480.99200913242009</v>
      </c>
      <c r="J11" s="48">
        <f t="shared" si="4"/>
        <v>293.98151055293914</v>
      </c>
      <c r="K11" s="8">
        <f t="shared" si="5"/>
        <v>793.63681506849321</v>
      </c>
      <c r="L11" s="8">
        <f t="shared" si="6"/>
        <v>9523.6417808219194</v>
      </c>
      <c r="M11" s="8">
        <f t="shared" si="7"/>
        <v>440.97226582940868</v>
      </c>
      <c r="N11" s="8">
        <f t="shared" si="8"/>
        <v>587.96302110587828</v>
      </c>
      <c r="O11" s="36"/>
    </row>
    <row r="12" spans="1:15" x14ac:dyDescent="0.3">
      <c r="B12" s="50"/>
      <c r="C12" s="12"/>
      <c r="D12" s="26" t="s">
        <v>36</v>
      </c>
      <c r="E12" s="47">
        <v>847698</v>
      </c>
      <c r="F12" s="10">
        <f t="shared" si="0"/>
        <v>48055.442176870747</v>
      </c>
      <c r="G12" s="9">
        <f t="shared" si="1"/>
        <v>43391.83386434742</v>
      </c>
      <c r="H12" s="9">
        <f t="shared" si="2"/>
        <v>1856.3883142298014</v>
      </c>
      <c r="I12" s="31">
        <f t="shared" si="3"/>
        <v>483.84589041095893</v>
      </c>
      <c r="J12" s="48">
        <f t="shared" si="4"/>
        <v>295.72579801151227</v>
      </c>
      <c r="K12" s="8">
        <f t="shared" si="5"/>
        <v>798.34571917808216</v>
      </c>
      <c r="L12" s="8">
        <f t="shared" si="6"/>
        <v>9580.148630136986</v>
      </c>
      <c r="M12" s="8">
        <f t="shared" si="7"/>
        <v>443.58869701726837</v>
      </c>
      <c r="N12" s="8">
        <f t="shared" si="8"/>
        <v>591.45159602302454</v>
      </c>
      <c r="O12" s="36"/>
    </row>
    <row r="13" spans="1:15" x14ac:dyDescent="0.3">
      <c r="B13" s="13"/>
      <c r="C13" s="14"/>
      <c r="D13" s="26" t="s">
        <v>37</v>
      </c>
      <c r="E13" s="47">
        <v>852698</v>
      </c>
      <c r="F13" s="10">
        <f t="shared" si="0"/>
        <v>48338.888888888891</v>
      </c>
      <c r="G13" s="9">
        <f t="shared" si="1"/>
        <v>43647.773089545241</v>
      </c>
      <c r="H13" s="9">
        <f t="shared" si="2"/>
        <v>1867.3378995433793</v>
      </c>
      <c r="I13" s="31">
        <f t="shared" si="3"/>
        <v>486.69977168949771</v>
      </c>
      <c r="J13" s="48">
        <f t="shared" si="4"/>
        <v>297.47008547008551</v>
      </c>
      <c r="K13" s="8">
        <f t="shared" si="5"/>
        <v>803.05462328767123</v>
      </c>
      <c r="L13" s="8">
        <f t="shared" si="6"/>
        <v>9636.6554794520544</v>
      </c>
      <c r="M13" s="8">
        <f t="shared" si="7"/>
        <v>446.20512820512829</v>
      </c>
      <c r="N13" s="8">
        <f t="shared" si="8"/>
        <v>594.94017094017101</v>
      </c>
      <c r="O13" s="36"/>
    </row>
    <row r="14" spans="1:15" x14ac:dyDescent="0.3">
      <c r="B14" s="13"/>
      <c r="C14" s="14"/>
      <c r="D14" s="26" t="s">
        <v>38</v>
      </c>
      <c r="E14" s="47">
        <v>857698</v>
      </c>
      <c r="F14" s="10">
        <f t="shared" si="0"/>
        <v>48622.335600907027</v>
      </c>
      <c r="G14" s="9">
        <f t="shared" si="1"/>
        <v>43903.712314743054</v>
      </c>
      <c r="H14" s="9">
        <f t="shared" si="2"/>
        <v>1878.2874848569559</v>
      </c>
      <c r="I14" s="31">
        <f t="shared" si="3"/>
        <v>489.55365296803654</v>
      </c>
      <c r="J14" s="48">
        <f t="shared" si="4"/>
        <v>299.21437292865863</v>
      </c>
      <c r="K14" s="8">
        <f t="shared" si="5"/>
        <v>807.7635273972603</v>
      </c>
      <c r="L14" s="8">
        <f t="shared" si="6"/>
        <v>9693.1623287671246</v>
      </c>
      <c r="M14" s="8">
        <f t="shared" si="7"/>
        <v>448.82155939298798</v>
      </c>
      <c r="N14" s="8">
        <f t="shared" si="8"/>
        <v>598.42874585731727</v>
      </c>
      <c r="O14" s="36"/>
    </row>
    <row r="15" spans="1:15" x14ac:dyDescent="0.3">
      <c r="B15" s="7"/>
      <c r="C15" s="15"/>
      <c r="D15" s="7" t="s">
        <v>39</v>
      </c>
      <c r="E15" s="47">
        <v>862698</v>
      </c>
      <c r="F15" s="10">
        <f t="shared" si="0"/>
        <v>48905.78231292517</v>
      </c>
      <c r="G15" s="9">
        <f t="shared" si="1"/>
        <v>44159.651539940867</v>
      </c>
      <c r="H15" s="9">
        <f t="shared" si="2"/>
        <v>1889.2370701705338</v>
      </c>
      <c r="I15" s="31">
        <f t="shared" si="3"/>
        <v>492.40753424657532</v>
      </c>
      <c r="J15" s="48">
        <f t="shared" si="4"/>
        <v>300.95866038723182</v>
      </c>
      <c r="K15" s="8">
        <f t="shared" si="5"/>
        <v>812.47243150684926</v>
      </c>
      <c r="L15" s="8">
        <f t="shared" si="6"/>
        <v>9749.6691780821911</v>
      </c>
      <c r="M15" s="8">
        <f t="shared" si="7"/>
        <v>451.43799058084772</v>
      </c>
      <c r="N15" s="8">
        <f t="shared" si="8"/>
        <v>601.91732077446363</v>
      </c>
      <c r="O15" s="36"/>
    </row>
    <row r="16" spans="1:15" x14ac:dyDescent="0.3">
      <c r="B16" s="11"/>
      <c r="C16" s="54" t="s">
        <v>70</v>
      </c>
      <c r="D16" s="53" t="s">
        <v>40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40"/>
    </row>
    <row r="17" spans="2:15" x14ac:dyDescent="0.3">
      <c r="B17" s="11">
        <v>2</v>
      </c>
      <c r="C17" s="54" t="s">
        <v>71</v>
      </c>
      <c r="D17" s="53" t="s">
        <v>41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40"/>
    </row>
    <row r="18" spans="2:15" x14ac:dyDescent="0.3">
      <c r="B18" s="30"/>
      <c r="C18" s="68" t="s">
        <v>72</v>
      </c>
      <c r="D18" s="53" t="s">
        <v>42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40"/>
    </row>
    <row r="19" spans="2:15" x14ac:dyDescent="0.3">
      <c r="B19" s="37" t="s">
        <v>25</v>
      </c>
      <c r="C19" s="68" t="s">
        <v>75</v>
      </c>
      <c r="D19" s="53" t="s">
        <v>43</v>
      </c>
      <c r="E19" s="74"/>
      <c r="F19" s="75"/>
      <c r="G19" s="76"/>
      <c r="H19" s="76"/>
      <c r="I19" s="77"/>
      <c r="J19" s="78"/>
      <c r="K19" s="79"/>
      <c r="L19" s="79"/>
      <c r="M19" s="79"/>
      <c r="N19" s="79"/>
      <c r="O19" s="40"/>
    </row>
    <row r="20" spans="2:15" x14ac:dyDescent="0.3">
      <c r="B20" s="38" t="s">
        <v>26</v>
      </c>
      <c r="C20" s="12"/>
      <c r="D20" s="26" t="s">
        <v>44</v>
      </c>
      <c r="E20" s="47">
        <v>799881</v>
      </c>
      <c r="F20" s="10">
        <f t="shared" si="0"/>
        <v>45344.727891156464</v>
      </c>
      <c r="G20" s="9">
        <f t="shared" si="1"/>
        <v>40944.184678090649</v>
      </c>
      <c r="H20" s="9">
        <f t="shared" si="2"/>
        <v>1751.6730500419349</v>
      </c>
      <c r="I20" s="31">
        <f t="shared" si="3"/>
        <v>456.55308219178085</v>
      </c>
      <c r="J20" s="48">
        <f t="shared" si="4"/>
        <v>279.04447933019361</v>
      </c>
      <c r="K20" s="8">
        <f t="shared" si="5"/>
        <v>753.31258561643835</v>
      </c>
      <c r="L20" s="8">
        <f t="shared" ref="L20:L27" si="9">SUM(K20*12)</f>
        <v>9039.7510273972603</v>
      </c>
      <c r="M20" s="8">
        <f t="shared" ref="M20:M27" si="10">J20+(J20*M$4)</f>
        <v>418.56671899529044</v>
      </c>
      <c r="N20" s="8">
        <f t="shared" ref="N20:N27" si="11">J20+(J20*N$4)</f>
        <v>558.08895866038722</v>
      </c>
      <c r="O20" s="40"/>
    </row>
    <row r="21" spans="2:15" x14ac:dyDescent="0.3">
      <c r="B21" s="50"/>
      <c r="C21" s="12"/>
      <c r="D21" s="26" t="s">
        <v>45</v>
      </c>
      <c r="E21" s="47">
        <v>804881</v>
      </c>
      <c r="F21" s="10">
        <f t="shared" si="0"/>
        <v>45628.174603174601</v>
      </c>
      <c r="G21" s="9">
        <f t="shared" si="1"/>
        <v>41200.123903288455</v>
      </c>
      <c r="H21" s="9">
        <f t="shared" si="2"/>
        <v>1762.6226353555116</v>
      </c>
      <c r="I21" s="31">
        <f t="shared" si="3"/>
        <v>459.40696347031962</v>
      </c>
      <c r="J21" s="48">
        <f t="shared" si="4"/>
        <v>280.78876678876679</v>
      </c>
      <c r="K21" s="8">
        <f t="shared" si="5"/>
        <v>758.02148972602731</v>
      </c>
      <c r="L21" s="8">
        <f t="shared" si="9"/>
        <v>9096.2578767123268</v>
      </c>
      <c r="M21" s="8">
        <f t="shared" si="10"/>
        <v>421.18315018315019</v>
      </c>
      <c r="N21" s="8">
        <f t="shared" si="11"/>
        <v>561.57753357753359</v>
      </c>
      <c r="O21" s="40"/>
    </row>
    <row r="22" spans="2:15" x14ac:dyDescent="0.3">
      <c r="B22" s="13"/>
      <c r="C22" s="14"/>
      <c r="D22" s="26" t="s">
        <v>46</v>
      </c>
      <c r="E22" s="47">
        <v>809881</v>
      </c>
      <c r="F22" s="10">
        <f t="shared" si="0"/>
        <v>45911.621315192744</v>
      </c>
      <c r="G22" s="9">
        <f t="shared" si="1"/>
        <v>41456.063128486276</v>
      </c>
      <c r="H22" s="9">
        <f t="shared" si="2"/>
        <v>1773.5722206690893</v>
      </c>
      <c r="I22" s="31">
        <f t="shared" si="3"/>
        <v>462.26084474885846</v>
      </c>
      <c r="J22" s="48">
        <f t="shared" si="4"/>
        <v>282.53305424733998</v>
      </c>
      <c r="K22" s="8">
        <f t="shared" si="5"/>
        <v>762.7303938356165</v>
      </c>
      <c r="L22" s="8">
        <f t="shared" si="9"/>
        <v>9152.7647260273989</v>
      </c>
      <c r="M22" s="8">
        <f t="shared" si="10"/>
        <v>423.79958137100994</v>
      </c>
      <c r="N22" s="8">
        <f t="shared" si="11"/>
        <v>565.06610849467995</v>
      </c>
      <c r="O22" s="40"/>
    </row>
    <row r="23" spans="2:15" x14ac:dyDescent="0.3">
      <c r="B23" s="13"/>
      <c r="C23" s="14"/>
      <c r="D23" s="26" t="s">
        <v>47</v>
      </c>
      <c r="E23" s="47">
        <v>814881</v>
      </c>
      <c r="F23" s="10">
        <f t="shared" si="0"/>
        <v>46195.068027210888</v>
      </c>
      <c r="G23" s="9">
        <f t="shared" si="1"/>
        <v>41712.002353684089</v>
      </c>
      <c r="H23" s="9">
        <f t="shared" si="2"/>
        <v>1784.521805982667</v>
      </c>
      <c r="I23" s="31">
        <f t="shared" si="3"/>
        <v>465.11472602739724</v>
      </c>
      <c r="J23" s="48">
        <f t="shared" si="4"/>
        <v>284.27734170591316</v>
      </c>
      <c r="K23" s="8">
        <f t="shared" si="5"/>
        <v>767.43929794520545</v>
      </c>
      <c r="L23" s="8">
        <f t="shared" si="9"/>
        <v>9209.2715753424654</v>
      </c>
      <c r="M23" s="8">
        <f t="shared" si="10"/>
        <v>426.41601255886974</v>
      </c>
      <c r="N23" s="8">
        <f t="shared" si="11"/>
        <v>568.55468341182632</v>
      </c>
      <c r="O23" s="40"/>
    </row>
    <row r="24" spans="2:15" x14ac:dyDescent="0.3">
      <c r="B24" s="13"/>
      <c r="C24" s="14"/>
      <c r="D24" s="26" t="s">
        <v>48</v>
      </c>
      <c r="E24" s="47">
        <v>819881</v>
      </c>
      <c r="F24" s="10">
        <f t="shared" si="0"/>
        <v>46478.514739229024</v>
      </c>
      <c r="G24" s="9">
        <f t="shared" si="1"/>
        <v>41967.941578881902</v>
      </c>
      <c r="H24" s="9">
        <f t="shared" si="2"/>
        <v>1795.4713912962445</v>
      </c>
      <c r="I24" s="31">
        <f t="shared" si="3"/>
        <v>467.96860730593608</v>
      </c>
      <c r="J24" s="48">
        <f t="shared" si="4"/>
        <v>286.02162916448628</v>
      </c>
      <c r="K24" s="8">
        <f t="shared" si="5"/>
        <v>772.14820205479452</v>
      </c>
      <c r="L24" s="8">
        <f t="shared" si="9"/>
        <v>9265.7784246575338</v>
      </c>
      <c r="M24" s="8">
        <f t="shared" si="10"/>
        <v>429.03244374672943</v>
      </c>
      <c r="N24" s="8">
        <f t="shared" si="11"/>
        <v>572.04325832897257</v>
      </c>
      <c r="O24" s="40"/>
    </row>
    <row r="25" spans="2:15" x14ac:dyDescent="0.3">
      <c r="B25" s="13"/>
      <c r="C25" s="14"/>
      <c r="D25" s="26" t="s">
        <v>49</v>
      </c>
      <c r="E25" s="47">
        <v>824881</v>
      </c>
      <c r="F25" s="10">
        <f t="shared" si="0"/>
        <v>46761.961451247167</v>
      </c>
      <c r="G25" s="9">
        <f t="shared" si="1"/>
        <v>42223.880804079723</v>
      </c>
      <c r="H25" s="9">
        <f t="shared" si="2"/>
        <v>1806.420976609822</v>
      </c>
      <c r="I25" s="31">
        <f t="shared" si="3"/>
        <v>470.82248858447491</v>
      </c>
      <c r="J25" s="48">
        <f t="shared" si="4"/>
        <v>287.76591662305947</v>
      </c>
      <c r="K25" s="8">
        <f t="shared" si="5"/>
        <v>776.85710616438359</v>
      </c>
      <c r="L25" s="8">
        <f t="shared" si="9"/>
        <v>9322.285273972604</v>
      </c>
      <c r="M25" s="8">
        <f t="shared" si="10"/>
        <v>431.64887493458923</v>
      </c>
      <c r="N25" s="8">
        <f t="shared" si="11"/>
        <v>575.53183324611894</v>
      </c>
      <c r="O25" s="39"/>
    </row>
    <row r="26" spans="2:15" x14ac:dyDescent="0.3">
      <c r="B26" s="13"/>
      <c r="C26" s="14"/>
      <c r="D26" s="26" t="s">
        <v>50</v>
      </c>
      <c r="E26" s="47">
        <v>829881</v>
      </c>
      <c r="F26" s="10">
        <v>787991</v>
      </c>
      <c r="G26" s="9">
        <f t="shared" si="1"/>
        <v>711519.29957805912</v>
      </c>
      <c r="H26" s="9">
        <f t="shared" si="2"/>
        <v>30440.200273972598</v>
      </c>
      <c r="I26" s="31">
        <f t="shared" si="3"/>
        <v>473.67636986301369</v>
      </c>
      <c r="J26" s="48">
        <f t="shared" si="4"/>
        <v>289.51020408163265</v>
      </c>
      <c r="K26" s="8">
        <f t="shared" si="5"/>
        <v>781.56601027397255</v>
      </c>
      <c r="L26" s="8">
        <f t="shared" si="9"/>
        <v>9378.7921232876706</v>
      </c>
      <c r="M26" s="8">
        <f t="shared" si="10"/>
        <v>434.26530612244898</v>
      </c>
      <c r="N26" s="8">
        <f t="shared" si="11"/>
        <v>579.0204081632653</v>
      </c>
      <c r="O26" s="39"/>
    </row>
    <row r="27" spans="2:15" x14ac:dyDescent="0.3">
      <c r="B27" s="7"/>
      <c r="C27" s="7"/>
      <c r="D27" s="7" t="s">
        <v>51</v>
      </c>
      <c r="E27" s="47">
        <v>834881</v>
      </c>
      <c r="F27" s="10">
        <f t="shared" si="0"/>
        <v>47328.854875283447</v>
      </c>
      <c r="G27" s="9">
        <f t="shared" si="1"/>
        <v>42735.75925447535</v>
      </c>
      <c r="H27" s="9">
        <f t="shared" si="2"/>
        <v>1828.3201472369769</v>
      </c>
      <c r="I27" s="31">
        <f t="shared" si="3"/>
        <v>476.53025114155253</v>
      </c>
      <c r="J27" s="48">
        <f t="shared" si="4"/>
        <v>291.25449154020583</v>
      </c>
      <c r="K27" s="8">
        <f t="shared" si="5"/>
        <v>786.27491438356174</v>
      </c>
      <c r="L27" s="8">
        <f t="shared" si="9"/>
        <v>9435.2989726027408</v>
      </c>
      <c r="M27" s="8">
        <f t="shared" si="10"/>
        <v>436.88173731030872</v>
      </c>
      <c r="N27" s="8">
        <f t="shared" si="11"/>
        <v>582.50898308041167</v>
      </c>
      <c r="O27" s="36"/>
    </row>
    <row r="28" spans="2:15" x14ac:dyDescent="0.3">
      <c r="B28" s="13"/>
      <c r="C28" s="54" t="s">
        <v>70</v>
      </c>
      <c r="D28" s="53" t="s">
        <v>52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40"/>
    </row>
    <row r="29" spans="2:15" x14ac:dyDescent="0.3">
      <c r="B29" s="11" t="s">
        <v>11</v>
      </c>
      <c r="C29" s="54" t="s">
        <v>71</v>
      </c>
      <c r="D29" s="53" t="s">
        <v>53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0"/>
    </row>
    <row r="30" spans="2:15" x14ac:dyDescent="0.3">
      <c r="B30" s="11"/>
      <c r="C30" s="11" t="s">
        <v>12</v>
      </c>
      <c r="D30" s="26" t="s">
        <v>54</v>
      </c>
      <c r="E30" s="47">
        <v>761366</v>
      </c>
      <c r="F30" s="10">
        <f t="shared" si="0"/>
        <v>43161.337868480725</v>
      </c>
      <c r="G30" s="9">
        <f t="shared" si="1"/>
        <v>38972.684826391873</v>
      </c>
      <c r="H30" s="9">
        <f t="shared" si="2"/>
        <v>1667.3283943714471</v>
      </c>
      <c r="I30" s="31">
        <f t="shared" si="3"/>
        <v>434.56963470319636</v>
      </c>
      <c r="J30" s="48">
        <f t="shared" si="4"/>
        <v>265.60823303680445</v>
      </c>
      <c r="K30" s="8">
        <f t="shared" si="5"/>
        <v>717.03989726027407</v>
      </c>
      <c r="L30" s="8">
        <f t="shared" ref="L30:L39" si="12">SUM(K30*12)</f>
        <v>8604.478767123288</v>
      </c>
      <c r="M30" s="8">
        <f t="shared" ref="M30:M39" si="13">J30+(J30*M$4)</f>
        <v>398.41234955520667</v>
      </c>
      <c r="N30" s="8">
        <f t="shared" ref="N30:N39" si="14">J30+(J30*N$4)</f>
        <v>531.2164660736089</v>
      </c>
      <c r="O30" s="40"/>
    </row>
    <row r="31" spans="2:15" x14ac:dyDescent="0.3">
      <c r="B31" s="11">
        <v>3</v>
      </c>
      <c r="C31" s="14"/>
      <c r="D31" s="26" t="s">
        <v>55</v>
      </c>
      <c r="E31" s="47">
        <v>777400</v>
      </c>
      <c r="F31" s="10">
        <f t="shared" si="0"/>
        <v>44070.294784580496</v>
      </c>
      <c r="G31" s="9">
        <f t="shared" si="1"/>
        <v>39793.430733756228</v>
      </c>
      <c r="H31" s="9">
        <f t="shared" si="2"/>
        <v>1702.4415245550272</v>
      </c>
      <c r="I31" s="31">
        <f t="shared" si="3"/>
        <v>443.72146118721463</v>
      </c>
      <c r="J31" s="48">
        <f t="shared" si="4"/>
        <v>271.20181405895687</v>
      </c>
      <c r="K31" s="8">
        <f t="shared" si="5"/>
        <v>732.14041095890411</v>
      </c>
      <c r="L31" s="8">
        <f t="shared" si="12"/>
        <v>8785.6849315068503</v>
      </c>
      <c r="M31" s="8">
        <f t="shared" si="13"/>
        <v>406.80272108843531</v>
      </c>
      <c r="N31" s="8">
        <f t="shared" si="14"/>
        <v>542.40362811791374</v>
      </c>
      <c r="O31" s="40"/>
    </row>
    <row r="32" spans="2:15" x14ac:dyDescent="0.3">
      <c r="B32" s="13"/>
      <c r="C32" s="14"/>
      <c r="D32" s="26" t="s">
        <v>56</v>
      </c>
      <c r="E32" s="47">
        <v>781114</v>
      </c>
      <c r="F32" s="10">
        <f t="shared" si="0"/>
        <v>44280.839002267574</v>
      </c>
      <c r="G32" s="9">
        <f t="shared" si="1"/>
        <v>39983.542390233168</v>
      </c>
      <c r="H32" s="9">
        <f t="shared" si="2"/>
        <v>1710.5748765259527</v>
      </c>
      <c r="I32" s="31">
        <f t="shared" si="3"/>
        <v>445.84132420091322</v>
      </c>
      <c r="J32" s="48">
        <f t="shared" si="4"/>
        <v>272.49747078318507</v>
      </c>
      <c r="K32" s="8">
        <f t="shared" si="5"/>
        <v>735.63818493150688</v>
      </c>
      <c r="L32" s="8">
        <f t="shared" si="12"/>
        <v>8827.6582191780835</v>
      </c>
      <c r="M32" s="8">
        <f t="shared" si="13"/>
        <v>408.74620617477763</v>
      </c>
      <c r="N32" s="8">
        <f t="shared" si="14"/>
        <v>544.99494156637013</v>
      </c>
      <c r="O32" s="40"/>
    </row>
    <row r="33" spans="1:17" x14ac:dyDescent="0.3">
      <c r="B33" s="1"/>
      <c r="C33" s="12"/>
      <c r="D33" s="26" t="s">
        <v>57</v>
      </c>
      <c r="E33" s="47">
        <v>786114</v>
      </c>
      <c r="F33" s="10">
        <f t="shared" si="0"/>
        <v>44564.285714285717</v>
      </c>
      <c r="G33" s="9">
        <f t="shared" si="1"/>
        <v>40239.481615430981</v>
      </c>
      <c r="H33" s="9">
        <f t="shared" si="2"/>
        <v>1721.5244618395304</v>
      </c>
      <c r="I33" s="31">
        <f t="shared" si="3"/>
        <v>448.69520547945206</v>
      </c>
      <c r="J33" s="48">
        <f t="shared" si="4"/>
        <v>274.24175824175825</v>
      </c>
      <c r="K33" s="8">
        <f t="shared" si="5"/>
        <v>740.34708904109584</v>
      </c>
      <c r="L33" s="8">
        <f t="shared" si="12"/>
        <v>8884.1650684931501</v>
      </c>
      <c r="M33" s="8">
        <f t="shared" si="13"/>
        <v>411.36263736263737</v>
      </c>
      <c r="N33" s="8">
        <f t="shared" si="14"/>
        <v>548.4835164835165</v>
      </c>
      <c r="O33" s="40"/>
    </row>
    <row r="34" spans="1:17" x14ac:dyDescent="0.3">
      <c r="B34" s="37" t="s">
        <v>27</v>
      </c>
      <c r="C34" s="12"/>
      <c r="D34" s="26" t="s">
        <v>58</v>
      </c>
      <c r="E34" s="47">
        <v>791114</v>
      </c>
      <c r="F34" s="10">
        <f t="shared" si="0"/>
        <v>44847.732426303854</v>
      </c>
      <c r="G34" s="9">
        <f t="shared" si="1"/>
        <v>40495.420840628794</v>
      </c>
      <c r="H34" s="9">
        <f t="shared" si="2"/>
        <v>1732.4740471531077</v>
      </c>
      <c r="I34" s="31">
        <f t="shared" si="3"/>
        <v>451.54908675799089</v>
      </c>
      <c r="J34" s="48">
        <f t="shared" si="4"/>
        <v>275.98604570033143</v>
      </c>
      <c r="K34" s="8">
        <f t="shared" si="5"/>
        <v>745.05599315068503</v>
      </c>
      <c r="L34" s="8">
        <f t="shared" si="12"/>
        <v>8940.6719178082203</v>
      </c>
      <c r="M34" s="8">
        <f t="shared" si="13"/>
        <v>413.97906855049712</v>
      </c>
      <c r="N34" s="8">
        <f t="shared" si="14"/>
        <v>551.97209140066286</v>
      </c>
      <c r="O34" s="40"/>
    </row>
    <row r="35" spans="1:17" x14ac:dyDescent="0.3">
      <c r="B35" s="38" t="s">
        <v>74</v>
      </c>
      <c r="C35" s="12"/>
      <c r="D35" s="26" t="s">
        <v>59</v>
      </c>
      <c r="E35" s="47">
        <v>796114</v>
      </c>
      <c r="F35" s="10">
        <f t="shared" si="0"/>
        <v>45131.179138321997</v>
      </c>
      <c r="G35" s="9">
        <f t="shared" si="1"/>
        <v>40751.360065826615</v>
      </c>
      <c r="H35" s="9">
        <f t="shared" si="2"/>
        <v>1743.4236324666851</v>
      </c>
      <c r="I35" s="31">
        <f t="shared" si="3"/>
        <v>454.40296803652967</v>
      </c>
      <c r="J35" s="48">
        <f t="shared" si="4"/>
        <v>277.73033315890461</v>
      </c>
      <c r="K35" s="8">
        <f t="shared" si="5"/>
        <v>749.76489726027398</v>
      </c>
      <c r="L35" s="8">
        <f t="shared" si="12"/>
        <v>8997.1787671232887</v>
      </c>
      <c r="M35" s="8">
        <f t="shared" si="13"/>
        <v>416.59549973835692</v>
      </c>
      <c r="N35" s="8">
        <f t="shared" si="14"/>
        <v>555.46066631780923</v>
      </c>
      <c r="O35" s="40"/>
    </row>
    <row r="36" spans="1:17" x14ac:dyDescent="0.3">
      <c r="B36" s="49"/>
      <c r="C36" s="12"/>
      <c r="D36" s="26" t="s">
        <v>60</v>
      </c>
      <c r="E36" s="47">
        <v>801114</v>
      </c>
      <c r="F36" s="10">
        <f t="shared" si="0"/>
        <v>45414.625850340133</v>
      </c>
      <c r="G36" s="9">
        <f t="shared" si="1"/>
        <v>41007.299291024421</v>
      </c>
      <c r="H36" s="9">
        <f t="shared" si="2"/>
        <v>1754.3732177802628</v>
      </c>
      <c r="I36" s="31">
        <f t="shared" si="3"/>
        <v>457.25684931506851</v>
      </c>
      <c r="J36" s="48">
        <f t="shared" si="4"/>
        <v>279.47462061747774</v>
      </c>
      <c r="K36" s="8">
        <f t="shared" si="5"/>
        <v>754.47380136986305</v>
      </c>
      <c r="L36" s="8">
        <f t="shared" si="12"/>
        <v>9053.6856164383571</v>
      </c>
      <c r="M36" s="8">
        <f t="shared" si="13"/>
        <v>419.21193092621661</v>
      </c>
      <c r="N36" s="8">
        <f t="shared" si="14"/>
        <v>558.94924123495548</v>
      </c>
      <c r="O36" s="40"/>
    </row>
    <row r="37" spans="1:17" x14ac:dyDescent="0.3">
      <c r="B37" s="38"/>
      <c r="C37" s="12"/>
      <c r="D37" s="26" t="s">
        <v>61</v>
      </c>
      <c r="E37" s="47">
        <v>806114</v>
      </c>
      <c r="F37" s="10">
        <f t="shared" si="0"/>
        <v>45698.072562358277</v>
      </c>
      <c r="G37" s="9">
        <f t="shared" si="1"/>
        <v>41263.238516222242</v>
      </c>
      <c r="H37" s="9">
        <f t="shared" si="2"/>
        <v>1765.3228030938401</v>
      </c>
      <c r="I37" s="31">
        <f t="shared" si="3"/>
        <v>460.11073059360729</v>
      </c>
      <c r="J37" s="48">
        <f t="shared" si="4"/>
        <v>281.21890807605092</v>
      </c>
      <c r="K37" s="8">
        <f t="shared" si="5"/>
        <v>759.18270547945201</v>
      </c>
      <c r="L37" s="8">
        <f t="shared" si="12"/>
        <v>9110.1924657534237</v>
      </c>
      <c r="M37" s="8">
        <f t="shared" si="13"/>
        <v>421.82836211407641</v>
      </c>
      <c r="N37" s="8">
        <f t="shared" si="14"/>
        <v>562.43781615210185</v>
      </c>
      <c r="O37" s="39"/>
    </row>
    <row r="38" spans="1:17" x14ac:dyDescent="0.3">
      <c r="B38" s="51"/>
      <c r="C38" s="12"/>
      <c r="D38" s="26" t="s">
        <v>62</v>
      </c>
      <c r="E38" s="47">
        <v>811114</v>
      </c>
      <c r="F38" s="10">
        <f t="shared" si="0"/>
        <v>45981.51927437642</v>
      </c>
      <c r="G38" s="9">
        <f t="shared" si="1"/>
        <v>41519.177741420055</v>
      </c>
      <c r="H38" s="9">
        <f t="shared" si="2"/>
        <v>1776.2723884074178</v>
      </c>
      <c r="I38" s="31">
        <f t="shared" si="3"/>
        <v>462.96461187214612</v>
      </c>
      <c r="J38" s="48">
        <f t="shared" si="4"/>
        <v>282.96319553462411</v>
      </c>
      <c r="K38" s="8">
        <f t="shared" si="5"/>
        <v>763.89160958904108</v>
      </c>
      <c r="L38" s="8">
        <f t="shared" si="12"/>
        <v>9166.6993150684939</v>
      </c>
      <c r="M38" s="8">
        <f t="shared" si="13"/>
        <v>424.44479330193616</v>
      </c>
      <c r="N38" s="8">
        <f t="shared" si="14"/>
        <v>565.92639106924821</v>
      </c>
      <c r="O38" s="39"/>
    </row>
    <row r="39" spans="1:17" x14ac:dyDescent="0.3">
      <c r="B39" s="7"/>
      <c r="C39" s="7"/>
      <c r="D39" s="7" t="s">
        <v>63</v>
      </c>
      <c r="E39" s="47">
        <v>816114</v>
      </c>
      <c r="F39" s="10">
        <f t="shared" si="0"/>
        <v>46264.965986394556</v>
      </c>
      <c r="G39" s="9">
        <f t="shared" si="1"/>
        <v>41775.116966617868</v>
      </c>
      <c r="H39" s="9">
        <f t="shared" si="2"/>
        <v>1787.2219737209953</v>
      </c>
      <c r="I39" s="31">
        <f t="shared" si="3"/>
        <v>465.81849315068496</v>
      </c>
      <c r="J39" s="48">
        <f t="shared" si="4"/>
        <v>284.70748299319729</v>
      </c>
      <c r="K39" s="8">
        <f t="shared" si="5"/>
        <v>768.60051369863027</v>
      </c>
      <c r="L39" s="8">
        <f t="shared" si="12"/>
        <v>9223.2061643835623</v>
      </c>
      <c r="M39" s="8">
        <f t="shared" si="13"/>
        <v>427.0612244897959</v>
      </c>
      <c r="N39" s="8">
        <f t="shared" si="14"/>
        <v>569.41496598639458</v>
      </c>
      <c r="O39" s="36"/>
    </row>
    <row r="40" spans="1:17" x14ac:dyDescent="0.3">
      <c r="B40" s="11"/>
      <c r="C40" s="54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40"/>
    </row>
    <row r="41" spans="1:17" x14ac:dyDescent="0.3">
      <c r="B41" s="11"/>
      <c r="C41" s="5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40"/>
    </row>
    <row r="42" spans="1:17" x14ac:dyDescent="0.3">
      <c r="B42" s="1"/>
      <c r="C42" s="68"/>
      <c r="D42" s="26"/>
      <c r="E42" s="69"/>
      <c r="F42" s="62"/>
      <c r="G42" s="62"/>
      <c r="H42" s="62"/>
      <c r="I42" s="63"/>
      <c r="J42" s="64"/>
      <c r="K42" s="70"/>
      <c r="L42" s="70"/>
      <c r="M42" s="70"/>
      <c r="N42" s="70"/>
      <c r="O42" s="40"/>
    </row>
    <row r="43" spans="1:17" x14ac:dyDescent="0.3">
      <c r="B43" s="71"/>
      <c r="C43" s="1"/>
      <c r="D43" s="26"/>
      <c r="E43" s="69"/>
      <c r="F43" s="62"/>
      <c r="G43" s="62"/>
      <c r="H43" s="62"/>
      <c r="I43" s="63"/>
      <c r="J43" s="64"/>
      <c r="K43" s="70"/>
      <c r="L43" s="70"/>
      <c r="M43" s="70"/>
      <c r="N43" s="70"/>
      <c r="O43" s="40"/>
    </row>
    <row r="44" spans="1:17" x14ac:dyDescent="0.3">
      <c r="A44" s="40"/>
      <c r="B44" s="71"/>
      <c r="C44" s="1"/>
      <c r="D44" s="3" t="s">
        <v>13</v>
      </c>
      <c r="E44" s="1" t="s">
        <v>73</v>
      </c>
      <c r="F44" s="40"/>
      <c r="G44" s="40"/>
      <c r="H44" s="40"/>
      <c r="I44" s="40"/>
      <c r="J44" s="40"/>
      <c r="K44" s="40"/>
      <c r="L44" s="40"/>
      <c r="M44" s="45"/>
      <c r="N44" s="5" t="s">
        <v>19</v>
      </c>
      <c r="O44" s="40"/>
      <c r="P44" s="40"/>
      <c r="Q44" s="40"/>
    </row>
    <row r="45" spans="1:17" x14ac:dyDescent="0.3">
      <c r="A45" s="40"/>
      <c r="B45" s="71"/>
      <c r="C45" s="1"/>
      <c r="D45" s="3" t="s">
        <v>13</v>
      </c>
      <c r="E45" s="1" t="s">
        <v>77</v>
      </c>
      <c r="F45" s="40"/>
      <c r="G45" s="40"/>
      <c r="H45" s="40"/>
      <c r="I45" s="40"/>
      <c r="J45" s="40"/>
      <c r="K45" s="40"/>
      <c r="L45" s="40"/>
      <c r="M45" s="45"/>
      <c r="N45" s="5" t="s">
        <v>17</v>
      </c>
      <c r="O45" s="40"/>
      <c r="P45" s="40"/>
      <c r="Q45" s="40"/>
    </row>
    <row r="46" spans="1:17" x14ac:dyDescent="0.3">
      <c r="A46" s="40"/>
      <c r="B46" s="71"/>
      <c r="C46" s="1"/>
      <c r="D46" s="3" t="s">
        <v>13</v>
      </c>
      <c r="E46" s="1" t="s">
        <v>78</v>
      </c>
      <c r="F46" s="40"/>
      <c r="G46" s="40"/>
      <c r="H46" s="40"/>
      <c r="I46" s="40"/>
      <c r="J46" s="40"/>
      <c r="K46" s="40"/>
      <c r="L46" s="40"/>
      <c r="M46" s="45"/>
      <c r="N46" s="5" t="s">
        <v>18</v>
      </c>
      <c r="O46" s="40"/>
      <c r="P46" s="40"/>
      <c r="Q46" s="40"/>
    </row>
    <row r="47" spans="1:17" x14ac:dyDescent="0.3">
      <c r="A47" s="40"/>
      <c r="B47" s="1"/>
      <c r="C47" s="1"/>
      <c r="D47" s="3" t="s">
        <v>13</v>
      </c>
      <c r="E47" s="1" t="s">
        <v>20</v>
      </c>
      <c r="F47" s="40"/>
      <c r="G47" s="40"/>
      <c r="H47" s="40"/>
      <c r="I47" s="4"/>
      <c r="J47" s="40"/>
      <c r="K47" s="40"/>
      <c r="L47" s="40"/>
      <c r="M47" s="45"/>
      <c r="N47" s="40"/>
      <c r="O47" s="40"/>
      <c r="P47" s="40"/>
      <c r="Q47" s="40"/>
    </row>
    <row r="48" spans="1:17" x14ac:dyDescent="0.3">
      <c r="A48" s="40"/>
      <c r="B48" s="1"/>
      <c r="C48" s="1"/>
      <c r="D48" s="3"/>
      <c r="E48" s="40"/>
      <c r="F48" s="40"/>
      <c r="G48" s="40"/>
      <c r="H48" s="40"/>
      <c r="I48" s="40"/>
      <c r="J48" s="40"/>
      <c r="K48" s="40"/>
      <c r="L48" s="40"/>
      <c r="M48" s="45"/>
      <c r="N48" s="40"/>
      <c r="O48" s="40"/>
      <c r="P48" s="40"/>
      <c r="Q48" s="40"/>
    </row>
    <row r="49" spans="1:15" x14ac:dyDescent="0.3">
      <c r="A49" s="40"/>
      <c r="B49" s="40"/>
      <c r="C49" s="40"/>
      <c r="D49" s="2"/>
      <c r="E49" s="52" t="s">
        <v>64</v>
      </c>
      <c r="F49" s="52"/>
      <c r="G49" s="52"/>
      <c r="H49" s="52"/>
      <c r="I49" s="52"/>
      <c r="J49" s="52"/>
      <c r="K49" s="52"/>
      <c r="L49" s="52"/>
    </row>
    <row r="50" spans="1:15" x14ac:dyDescent="0.3">
      <c r="A50" s="40"/>
      <c r="B50" s="72"/>
      <c r="C50" s="40"/>
      <c r="D50" s="40"/>
      <c r="E50" s="52"/>
      <c r="F50" s="52"/>
      <c r="G50" s="52"/>
      <c r="H50" s="52"/>
      <c r="I50" s="52"/>
      <c r="J50" s="52"/>
      <c r="K50" s="52"/>
      <c r="L50" s="52"/>
      <c r="N50" s="65"/>
      <c r="O50" s="40"/>
    </row>
    <row r="51" spans="1:15" x14ac:dyDescent="0.3">
      <c r="A51" s="40"/>
      <c r="B51" s="40"/>
      <c r="C51" s="66"/>
      <c r="D51" s="40"/>
      <c r="E51" s="52" t="s">
        <v>65</v>
      </c>
      <c r="F51" s="52"/>
      <c r="G51" s="52"/>
      <c r="H51" s="52"/>
      <c r="I51" s="52"/>
      <c r="J51" s="52"/>
      <c r="K51" s="52"/>
      <c r="L51" s="52"/>
      <c r="N51" s="67"/>
      <c r="O51" s="40"/>
    </row>
    <row r="52" spans="1:15" x14ac:dyDescent="0.3">
      <c r="A52" s="40"/>
      <c r="B52" s="40"/>
      <c r="C52" s="40"/>
      <c r="D52" s="40"/>
      <c r="E52" s="52" t="s">
        <v>66</v>
      </c>
      <c r="F52" s="52"/>
      <c r="G52" s="52"/>
      <c r="H52" s="52"/>
      <c r="I52" s="52"/>
      <c r="J52" s="52"/>
      <c r="K52" s="52"/>
      <c r="L52" s="52"/>
      <c r="N52" s="40"/>
      <c r="O52" s="40"/>
    </row>
    <row r="53" spans="1:15" x14ac:dyDescent="0.3">
      <c r="E53" s="52" t="s">
        <v>67</v>
      </c>
      <c r="F53" s="52"/>
      <c r="G53" s="52"/>
      <c r="H53" s="52"/>
      <c r="I53" s="52"/>
      <c r="J53" s="52"/>
      <c r="K53" s="52"/>
      <c r="L53" s="52"/>
      <c r="O53" s="40"/>
    </row>
    <row r="54" spans="1:15" x14ac:dyDescent="0.3">
      <c r="E54" s="52" t="s">
        <v>68</v>
      </c>
      <c r="F54" s="52"/>
      <c r="G54" s="52"/>
      <c r="H54" s="52"/>
      <c r="I54" s="52"/>
      <c r="J54" s="52"/>
      <c r="K54" s="52"/>
      <c r="L54" s="52"/>
      <c r="O54" s="40"/>
    </row>
    <row r="55" spans="1:15" x14ac:dyDescent="0.3">
      <c r="E55" s="52"/>
      <c r="F55" s="52"/>
      <c r="G55" s="52"/>
      <c r="H55" s="52"/>
      <c r="I55" s="52"/>
      <c r="J55" s="52"/>
      <c r="K55" s="52"/>
      <c r="L55" s="52"/>
      <c r="O55" s="40"/>
    </row>
    <row r="56" spans="1:15" x14ac:dyDescent="0.3">
      <c r="E56" s="52" t="s">
        <v>69</v>
      </c>
      <c r="F56" s="52"/>
      <c r="G56" s="52"/>
      <c r="H56" s="52"/>
      <c r="I56" s="52"/>
      <c r="J56" s="52"/>
      <c r="K56" s="52"/>
      <c r="L56" s="52"/>
      <c r="O56" s="40"/>
    </row>
    <row r="57" spans="1:15" x14ac:dyDescent="0.3">
      <c r="O57" s="40"/>
    </row>
    <row r="58" spans="1:15" x14ac:dyDescent="0.3">
      <c r="O58" s="40"/>
    </row>
    <row r="59" spans="1:15" x14ac:dyDescent="0.3">
      <c r="A59" s="2"/>
      <c r="B59" s="40"/>
      <c r="O59" s="40"/>
    </row>
    <row r="60" spans="1:15" x14ac:dyDescent="0.3">
      <c r="J60" s="46"/>
    </row>
  </sheetData>
  <mergeCells count="2">
    <mergeCell ref="H3:H4"/>
    <mergeCell ref="M3:N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1.1.2021</vt:lpstr>
    </vt:vector>
  </TitlesOfParts>
  <Company>Odfjell Drilling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LØNNSMATRISE FOR OFFSHORE</dc:title>
  <dc:subject>REGNEARK</dc:subject>
  <dc:creator>HSG</dc:creator>
  <dc:description>LØNNSMATRISE FOR OFFSHORE</dc:description>
  <cp:lastModifiedBy>Øvrelid Eirik Grimstad</cp:lastModifiedBy>
  <cp:lastPrinted>2023-08-14T17:04:21Z</cp:lastPrinted>
  <dcterms:created xsi:type="dcterms:W3CDTF">1999-01-11T10:44:20Z</dcterms:created>
  <dcterms:modified xsi:type="dcterms:W3CDTF">2023-08-15T09:39:03Z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